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5\Styremøte nr 9 121115\Godkjente styresaker 12.11.15\"/>
    </mc:Choice>
  </mc:AlternateContent>
  <bookViews>
    <workbookView xWindow="120" yWindow="1320" windowWidth="15480" windowHeight="10440"/>
  </bookViews>
  <sheets>
    <sheet name="Prosjektstatus PL gruppe" sheetId="3" r:id="rId1"/>
    <sheet name="Prosjektstatus diverse" sheetId="1" r:id="rId2"/>
    <sheet name="Prosjekt tatt i bruk" sheetId="4" r:id="rId3"/>
    <sheet name="Avlegg Byggeregnskap" sheetId="5" r:id="rId4"/>
  </sheets>
  <definedNames>
    <definedName name="_xlnm._FilterDatabase" localSheetId="1" hidden="1">'Prosjektstatus diverse'!$A$1:$X$42</definedName>
    <definedName name="_xlnm._FilterDatabase" localSheetId="0" hidden="1">'Prosjektstatus PL gruppe'!$A$1:$AA$74</definedName>
    <definedName name="_xlnm.Print_Area" localSheetId="2">'Prosjekt tatt i bruk'!$A$1:$T$29</definedName>
    <definedName name="_xlnm.Print_Area" localSheetId="1">'Prosjektstatus diverse'!$A$1:$R$44</definedName>
    <definedName name="_xlnm.Print_Area" localSheetId="0">'Prosjektstatus PL gruppe'!$A$1:$U$78</definedName>
    <definedName name="_xlnm.Print_Titles" localSheetId="2">'Prosjekt tatt i bruk'!#REF!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P61" i="3" l="1"/>
  <c r="F23" i="4" l="1"/>
  <c r="G23" i="4"/>
  <c r="E23" i="4"/>
  <c r="G20" i="4"/>
  <c r="G22" i="4"/>
  <c r="E11" i="5"/>
  <c r="E12" i="5"/>
  <c r="E13" i="5"/>
  <c r="E10" i="5"/>
  <c r="E5" i="5" l="1"/>
  <c r="E7" i="5"/>
  <c r="D14" i="5"/>
  <c r="C14" i="5"/>
  <c r="E6" i="5"/>
  <c r="E14" i="5" l="1"/>
  <c r="E14" i="4" l="1"/>
  <c r="E6" i="4" l="1"/>
  <c r="E17" i="4"/>
  <c r="G18" i="4" l="1"/>
  <c r="G17" i="4" l="1"/>
  <c r="G16" i="4"/>
  <c r="G15" i="4"/>
  <c r="G14" i="4"/>
  <c r="G13" i="4"/>
  <c r="G12" i="4"/>
  <c r="G11" i="4"/>
  <c r="G10" i="4"/>
  <c r="G9" i="4"/>
  <c r="G8" i="4"/>
  <c r="G7" i="4"/>
  <c r="G6" i="4"/>
  <c r="G5" i="4"/>
  <c r="H71" i="3" l="1"/>
  <c r="O71" i="3" s="1"/>
  <c r="M37" i="3"/>
  <c r="H11" i="3"/>
</calcChain>
</file>

<file path=xl/comments1.xml><?xml version="1.0" encoding="utf-8"?>
<comments xmlns="http://schemas.openxmlformats.org/spreadsheetml/2006/main">
  <authors>
    <author>Doke, Sheryl</author>
    <author>Angelsen, Jarle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8" authorId="1" shapeId="0">
      <text>
        <r>
          <rPr>
            <b/>
            <sz val="9"/>
            <color indexed="81"/>
            <rFont val="Tahoma"/>
            <family val="2"/>
          </rPr>
          <t>Kostnad for utbyggingsavtale + regulering ikke medtatt.</t>
        </r>
      </text>
    </comment>
  </commentList>
</comments>
</file>

<file path=xl/sharedStrings.xml><?xml version="1.0" encoding="utf-8"?>
<sst xmlns="http://schemas.openxmlformats.org/spreadsheetml/2006/main" count="711" uniqueCount="351">
  <si>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</si>
  <si>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</si>
  <si>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</si>
  <si>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</si>
  <si>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</si>
  <si>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</si>
  <si>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</si>
  <si>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</si>
  <si>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</si>
  <si>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</si>
  <si>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</si>
  <si>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</si>
  <si>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</si>
  <si>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</si>
  <si>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</si>
  <si>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</si>
  <si>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</si>
  <si>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</si>
  <si>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</si>
  <si>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</si>
  <si>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</si>
  <si>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Oddgeir</t>
  </si>
  <si>
    <t>Pål</t>
  </si>
  <si>
    <t>Epcon AS</t>
  </si>
  <si>
    <t>Figgjo skole, sanering/nybygg</t>
  </si>
  <si>
    <t>Giske u skole, utvidelse</t>
  </si>
  <si>
    <t>Buggeland skole, utvidelse</t>
  </si>
  <si>
    <t>Hana skole, utvidelse</t>
  </si>
  <si>
    <t>Skaarlia skole (ny B-14 skole)</t>
  </si>
  <si>
    <t>Sandved skole, utvidelse</t>
  </si>
  <si>
    <t>Hommersåk skole, utvidelse</t>
  </si>
  <si>
    <t>John</t>
  </si>
  <si>
    <t>Vatne, ny 6 avd barnehage</t>
  </si>
  <si>
    <t>Multiconsult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</si>
  <si>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</si>
  <si>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</si>
  <si>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</si>
  <si>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</si>
  <si>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</si>
  <si>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</si>
  <si>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</si>
  <si>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</si>
  <si>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</si>
  <si>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</si>
  <si>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</si>
  <si>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</si>
  <si>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</si>
  <si>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</si>
  <si>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</si>
  <si>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</si>
  <si>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</si>
  <si>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</si>
  <si>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Avhenger av ferdigstilling kjøkken Vatne, kun grovkalkulert</t>
  </si>
  <si>
    <t>Rehabilitering/ utbedring av Sviland skole</t>
  </si>
  <si>
    <t>Hommersåk barnehage, rehabilitering og utvidelse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</si>
  <si>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</si>
  <si>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</si>
  <si>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</si>
  <si>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</si>
  <si>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</si>
  <si>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BOAS 61 plasser - Rundeskogen</t>
  </si>
  <si>
    <t>Omgjøring av kjøkken på Åse BOAS til sykehjemsplasser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</si>
  <si>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</si>
  <si>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</si>
  <si>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</si>
  <si>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</si>
  <si>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Vitenfabrikken, taklekasje Møllermesterboligen, strakstiltak</t>
  </si>
  <si>
    <t>løpende</t>
  </si>
  <si>
    <t>Boligtiltak med inntil 20 (17) boenheter -Wellhavens vei</t>
  </si>
  <si>
    <t>NYE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</si>
  <si>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</si>
  <si>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</si>
  <si>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</si>
  <si>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periodisk bev.</t>
  </si>
  <si>
    <t>vår 15</t>
  </si>
  <si>
    <t>Ingunn</t>
  </si>
  <si>
    <t>JH</t>
  </si>
  <si>
    <t>Sandnes helsesenter (gml sykehuset)</t>
  </si>
  <si>
    <t>PM</t>
  </si>
  <si>
    <t>Iglemyr skole, trinn 3</t>
  </si>
  <si>
    <t>Public 360</t>
  </si>
  <si>
    <t>saksnr</t>
  </si>
  <si>
    <t>13/03209</t>
  </si>
  <si>
    <t>4413505/4413211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</si>
  <si>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</si>
  <si>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</si>
  <si>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</si>
  <si>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</si>
  <si>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</si>
  <si>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</si>
  <si>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</si>
  <si>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</si>
  <si>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</si>
  <si>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</si>
  <si>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 xml:space="preserve">Bevilgning inkl. mva, </t>
  </si>
  <si>
    <t>Forventet kostn. inkl. mva</t>
  </si>
  <si>
    <t>BTA</t>
  </si>
  <si>
    <t>Barnehage Sørbø I</t>
  </si>
  <si>
    <t>Sørbø skole byggetrinn II</t>
  </si>
  <si>
    <t xml:space="preserve">Kostnad kvm inkl. mva </t>
  </si>
  <si>
    <t>BTA*</t>
  </si>
  <si>
    <t>Utendørsanlegg, barnehager</t>
  </si>
  <si>
    <t>Regulering og tilpasning av Vatne skole til barnehage</t>
  </si>
  <si>
    <t>Hana barnehage, regulering og uteområde</t>
  </si>
  <si>
    <t>Sandvedhaugen barnehage, regulering og uteområde</t>
  </si>
  <si>
    <t>Iglemyr skole, rehabilitering av ventilasjonsanlegg underetasje, byggetrinn 1</t>
  </si>
  <si>
    <t>Sørbø skole, havarert bygningsautomatikk etter lynskade</t>
  </si>
  <si>
    <t xml:space="preserve">ENØK,  tiltak kommunale bygg </t>
  </si>
  <si>
    <t>ENØK, utfasing av oljekjel</t>
  </si>
  <si>
    <t>ENØK,  solvarmeenergi</t>
  </si>
  <si>
    <t>ENØK, rørsystem Austrått / Høyland</t>
  </si>
  <si>
    <t>ITV-anlegg (kameraovervåkning)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</si>
  <si>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</si>
  <si>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</si>
  <si>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</si>
  <si>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</si>
  <si>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</si>
  <si>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</si>
  <si>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</si>
  <si>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</si>
  <si>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</si>
  <si>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Uteområde Bogafjell skole, universell utforming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</si>
  <si>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</si>
  <si>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</si>
  <si>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skoler </t>
  </si>
  <si>
    <t xml:space="preserve">ENØK-EOS- system - Øvrige bygg </t>
  </si>
  <si>
    <t>ENØK - VAV sonestyring</t>
  </si>
  <si>
    <t>Oppgradering av brannskadet verksted</t>
  </si>
  <si>
    <t>Tone</t>
  </si>
  <si>
    <t>Branntekniske utbedringer</t>
  </si>
  <si>
    <t>Oppgradering av brannalarmanlegg Sandnes kulturhus</t>
  </si>
  <si>
    <t>K0</t>
  </si>
  <si>
    <t>K2</t>
  </si>
  <si>
    <t>høst 2015</t>
  </si>
  <si>
    <t>Ingvar</t>
  </si>
  <si>
    <t>utv.avd/ Morten</t>
  </si>
  <si>
    <t>Iglemyr svømme- og idrettshall</t>
  </si>
  <si>
    <t xml:space="preserve">Regulering </t>
  </si>
  <si>
    <t>Martin Larsen</t>
  </si>
  <si>
    <t>Parkering nytt rådhus</t>
  </si>
  <si>
    <t>høst 2014</t>
  </si>
  <si>
    <t>0,8 årlig</t>
  </si>
  <si>
    <t>Utredning tomt</t>
  </si>
  <si>
    <t>Periodisk bev.</t>
  </si>
  <si>
    <t>Byggefase</t>
  </si>
  <si>
    <t xml:space="preserve">ØP </t>
  </si>
  <si>
    <t>NN</t>
  </si>
  <si>
    <t>årlig</t>
  </si>
  <si>
    <t>BS høst 2014</t>
  </si>
  <si>
    <t>OT</t>
  </si>
  <si>
    <t>fsak 109/13</t>
  </si>
  <si>
    <t>fsak 6/13</t>
  </si>
  <si>
    <t>Ganddal skole, opparbeidelse av uteareal</t>
  </si>
  <si>
    <t>Senter for flerspråkelige barn og unge (FBU)</t>
  </si>
  <si>
    <t>Altona skole og ressurssenter, nye lokaler</t>
  </si>
  <si>
    <t>Planlegging for flere elevplasser på Skeiene, U21 skole</t>
  </si>
  <si>
    <t>Sandnes læringsenter (SLS), nye lokaler</t>
  </si>
  <si>
    <t>Barnehage i gamle kulturskolebygget med 6-7 grupper</t>
  </si>
  <si>
    <t>0,5 årlig</t>
  </si>
  <si>
    <t>Ny barnehage Hommersåk, 9 grupper</t>
  </si>
  <si>
    <t>Kjøp av 2 enheter eller tomter i nærhet til personalbasen i Molberget</t>
  </si>
  <si>
    <t>Underprosjekt til 21015, 2 små hus per år</t>
  </si>
  <si>
    <t>3,4 årlig</t>
  </si>
  <si>
    <t>Myrveien, 3 boenheter</t>
  </si>
  <si>
    <t>Boliger Syrinveien, 6 boenheter</t>
  </si>
  <si>
    <t>Oppstart nytt bo og aktivitetssenter</t>
  </si>
  <si>
    <t>Støydemping i gymsaler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</si>
  <si>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</si>
  <si>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</si>
  <si>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</si>
  <si>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</si>
  <si>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</si>
  <si>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</si>
  <si>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</si>
  <si>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</si>
  <si>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</si>
  <si>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</si>
  <si>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Forventet kostnad øket grunnet frikjøpsavtale øket fra 209' - 300' NOK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</si>
  <si>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</si>
  <si>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</si>
  <si>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</si>
  <si>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</si>
  <si>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</si>
  <si>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</si>
  <si>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</si>
  <si>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</si>
  <si>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</si>
  <si>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</si>
  <si>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</si>
  <si>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Øp</t>
  </si>
  <si>
    <t>Adgangskontroll anlegg</t>
  </si>
  <si>
    <t>2/1 m årlig</t>
  </si>
  <si>
    <t>Lekeutstyr eldre barneskoler</t>
  </si>
  <si>
    <t>Utvid. 2 enhet/vedlikehold smørbukkveien</t>
  </si>
  <si>
    <t>Foreldreinitiativ 2</t>
  </si>
  <si>
    <t>1,1 årlig</t>
  </si>
  <si>
    <t xml:space="preserve">Brannvesenet Sør-rogaland IKS-Ny brannstasjon </t>
  </si>
  <si>
    <t>høst 15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</si>
  <si>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</si>
  <si>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</si>
  <si>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</si>
  <si>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</si>
  <si>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 xml:space="preserve">Utv.avd- Jarle </t>
  </si>
  <si>
    <t>Austrått skole, utskiftning og oppgradering av vent.anl. på taket</t>
  </si>
  <si>
    <t>ikke avklart</t>
  </si>
  <si>
    <t>tomt ikke bestemt</t>
  </si>
  <si>
    <t>byggefase</t>
  </si>
  <si>
    <t>185*</t>
  </si>
  <si>
    <t>Anbudskonk.</t>
  </si>
  <si>
    <t>Frist</t>
  </si>
  <si>
    <t>15 mnd</t>
  </si>
  <si>
    <t>tatt i bruk</t>
  </si>
  <si>
    <t>ca. uten gjenst. Arb.</t>
  </si>
  <si>
    <t>Kostnad endret ihht K2</t>
  </si>
  <si>
    <t>garantifase</t>
  </si>
  <si>
    <t>ØP/BS-sak</t>
  </si>
  <si>
    <t>Reg./anb.konk</t>
  </si>
  <si>
    <t>Buster/Christian</t>
  </si>
  <si>
    <t>Ingvar/Buster/Christian</t>
  </si>
  <si>
    <t>Bevilgning</t>
  </si>
  <si>
    <t>4009117/40004</t>
  </si>
  <si>
    <t>Ganddal skole, rehabilitering/utvidelse, ses i sammen med 4232599</t>
  </si>
  <si>
    <t>ØP 2012</t>
  </si>
  <si>
    <t>TS</t>
  </si>
  <si>
    <t>reg./byggepr.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</si>
  <si>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</si>
  <si>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</si>
  <si>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</si>
  <si>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</si>
  <si>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</si>
  <si>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</si>
  <si>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>høsten 2015</t>
  </si>
  <si>
    <t>anbudskonkurranse</t>
  </si>
  <si>
    <t xml:space="preserve">   </t>
  </si>
  <si>
    <t>mai/juni.16</t>
  </si>
  <si>
    <t>fsak 42/14 &amp; bsak 86/13</t>
  </si>
  <si>
    <t>feb/mars.16</t>
  </si>
  <si>
    <t>Bibliotek ny inngang</t>
  </si>
  <si>
    <t>Kameraovervåkning skoler</t>
  </si>
  <si>
    <t>GF</t>
  </si>
  <si>
    <t>bsak 106/14</t>
  </si>
  <si>
    <t>fsak 41/14</t>
  </si>
  <si>
    <t>Giskehallen 2 aug.2016, garderobe Giskehallen 1 des. 2016</t>
  </si>
  <si>
    <t>Behandlingsstart</t>
  </si>
  <si>
    <t>Bsak 24/13</t>
  </si>
  <si>
    <t>bsak 102/13</t>
  </si>
  <si>
    <t>Andre Prosjektnr</t>
  </si>
  <si>
    <t>4541403</t>
  </si>
  <si>
    <t>Vitensenter, trinn 1, planetariet</t>
  </si>
  <si>
    <t>4541404</t>
  </si>
  <si>
    <t>Vitensenteret, trinn I, storskjerm</t>
  </si>
  <si>
    <t>4541405</t>
  </si>
  <si>
    <t>Vitensenteret, trinn I, mezzanin</t>
  </si>
  <si>
    <t>4541406</t>
  </si>
  <si>
    <t>Vitensenteret, trinn I, løst inventar</t>
  </si>
  <si>
    <t>Samlet</t>
  </si>
  <si>
    <t>Sluttefase</t>
  </si>
  <si>
    <t>Oppgradering av brannvarslingssystemet i Sandnes kulturhus</t>
  </si>
  <si>
    <t>Avlastning, ny barnebolig</t>
  </si>
  <si>
    <t>Utv.avd. - Jarle</t>
  </si>
  <si>
    <t>Endret, se sak 12/15 Utvalg for helse og sosialtjenester</t>
  </si>
  <si>
    <t>regulering</t>
  </si>
  <si>
    <t>Bevilgning type</t>
  </si>
  <si>
    <t>prosjekt</t>
  </si>
  <si>
    <t>1.tertial 2014 Bsak 88/14</t>
  </si>
  <si>
    <t>Underforbruk føres tilbake pnr. 21015 boligsos. 2.tertial 2015 Bsak 105/15</t>
  </si>
  <si>
    <t>ØP &amp; bsak 105/15 (2.per.rapp)</t>
  </si>
  <si>
    <t>Bsak 34/15 årsoppgjør lånopptak dekket overforbruk</t>
  </si>
  <si>
    <t>Godkjenning</t>
  </si>
  <si>
    <t>jan/feb.16</t>
  </si>
  <si>
    <t>Prosjekt finansiert av sponsor tilskudd</t>
  </si>
  <si>
    <t>utgift inkl avsetn.</t>
  </si>
  <si>
    <r>
      <t>Mindre/</t>
    </r>
    <r>
      <rPr>
        <b/>
        <sz val="11"/>
        <rFont val="Calibri"/>
        <family val="2"/>
        <scheme val="minor"/>
      </rPr>
      <t>Mer</t>
    </r>
  </si>
  <si>
    <t>Prosjekt tatt i bruk</t>
  </si>
  <si>
    <t>Byggeregnskap oktober 2015</t>
  </si>
  <si>
    <t>ØP 2015, bsak 105/15</t>
  </si>
  <si>
    <t>NB: tallene er ikke endelig, sluttopgjør er utsående i de fleste prosjektene</t>
  </si>
  <si>
    <t>ses i sammen med 4503799 (tomt)</t>
  </si>
  <si>
    <t>Anbudskonkurranse pågår</t>
  </si>
  <si>
    <t>avvent avklaring ny svømme anlegg</t>
  </si>
  <si>
    <t>Brukes til sprinkleranlegg, oppgr. av el.anl. i Thranegården som er fredet bygning. Søkt godkjenning hos Fylkesmann og Byggesak, bestilles av utførende firma etter godkjenning.</t>
  </si>
  <si>
    <t>Skisseprosjekt gjennomført</t>
  </si>
  <si>
    <t>feb/mar.16</t>
  </si>
  <si>
    <t>Kontrakt tildelt totalentreprenør, prosjektering pågår</t>
  </si>
  <si>
    <t>marg./reserv. red. fra 15% til 8% i BS. + krav om tilpasning byantikvar/byggesak</t>
  </si>
  <si>
    <t>Overtatt oktober 2015</t>
  </si>
  <si>
    <t>Lura Boas, ombygging/tilbygg</t>
  </si>
  <si>
    <t>2.per 2015</t>
  </si>
  <si>
    <t>2015/16</t>
  </si>
  <si>
    <t>forprosjekt</t>
  </si>
  <si>
    <t>26 320*</t>
  </si>
  <si>
    <t>Kontrakt for prosejkteringsgruppe tildelt.  Merknad tomtekost. * inkl. inventar</t>
  </si>
  <si>
    <t>vår 16</t>
  </si>
  <si>
    <t>Ikke varslet avvik på sluttdato enda, men forsinket i delprosessene.</t>
  </si>
  <si>
    <t>Avklares fortløpende om dette allikevel kan gjennomføres innenfor fastsatt sluttdato</t>
  </si>
  <si>
    <t>Skeienetunet rehabilitering (representasjonsbolig)</t>
  </si>
  <si>
    <t>3. kv.16</t>
  </si>
  <si>
    <t>1. kv.16</t>
  </si>
  <si>
    <t>anbudsfase</t>
  </si>
  <si>
    <t>prosjektering</t>
  </si>
  <si>
    <t>bedt om å flytte 3,5 million til 2016</t>
  </si>
  <si>
    <t>oppstart i 2016</t>
  </si>
  <si>
    <t>ferdigstilt</t>
  </si>
  <si>
    <t>tiltak mot krav fra mattilsynet er gjennomført</t>
  </si>
  <si>
    <t>tidligere vasrlet</t>
  </si>
  <si>
    <t>skjøte på tomt er ikke mottatt</t>
  </si>
  <si>
    <t>ny ØP riving 2017, nybygg 2020, arbeid stoppet</t>
  </si>
  <si>
    <t>overtakelse 09.11</t>
  </si>
  <si>
    <t>Nybygg Håholen, 7-9 boenheter</t>
  </si>
  <si>
    <t>Regulering og tomteavklaringer</t>
  </si>
  <si>
    <t>Boliger til funksjonshemmede ca. 12 stk Tomt Bogafjell G5</t>
  </si>
  <si>
    <t>Dispensasjonssøknad plassering av bygg</t>
  </si>
  <si>
    <t xml:space="preserve">Regulering. Ses i sammenh. m/60006. *Rådm. fremmer sak til BS ift. avkl. av innh. i prosj. opprinnelig innh. til grunn for kostnadsforv. </t>
  </si>
  <si>
    <t>Tomtekostnader eks. mva**</t>
  </si>
  <si>
    <t>Kostnad kvm eks. mva*</t>
  </si>
  <si>
    <t xml:space="preserve">ikke avklart </t>
  </si>
  <si>
    <t>eventuelle reguleringskostnader. Må ses i sammenheng m/35005</t>
  </si>
  <si>
    <t>reguleringskostnader</t>
  </si>
  <si>
    <t>overtatt</t>
  </si>
  <si>
    <t>fristen 24.nov</t>
  </si>
  <si>
    <t>fristen 30.okt</t>
  </si>
  <si>
    <t>forpr.tomteavkl.</t>
  </si>
  <si>
    <t>Boliger for vanskeligstilte</t>
  </si>
  <si>
    <t>Christian</t>
  </si>
  <si>
    <t>Forprosjekt</t>
  </si>
  <si>
    <t>se styresak 133/15, ny sak legges fram des. 15/revidert K0 legges fram des.15</t>
  </si>
  <si>
    <t>Revidert i Rådmannes budsjett forslag</t>
  </si>
  <si>
    <t>Nytt rådhus, detaljregulering Havneparken</t>
  </si>
  <si>
    <t>ENØK energibesparende tiltak i skole</t>
  </si>
  <si>
    <t>Prosjek./byggef.</t>
  </si>
  <si>
    <t>2015 ferdigstilt, nye tiltak i 2016</t>
  </si>
  <si>
    <t>prosjekterings søknadsprosess mer tidskrevende enn planlagt</t>
  </si>
  <si>
    <t>Manglende kapasitet</t>
  </si>
  <si>
    <t>Underprosjeter er opprettet , arbeid er bestilt og gjennomføres ut 2015/1.kv.2016</t>
  </si>
  <si>
    <t>avventer prosjektering av tiltak til reg.plan for fjernevarme (trasevalg) foreligger</t>
  </si>
  <si>
    <t>10 nye omsorgsboliger for mennesker med funksjonsnedsettelser, Aase Gard</t>
  </si>
  <si>
    <t>Ikke avklart</t>
  </si>
  <si>
    <t>31 mill kr i tomtekostnader (kjøp), kvadratmeterpris inkl. reg. ikke beregnet</t>
  </si>
  <si>
    <t>7,5 mill kr i tomtekostnader (kjøp), kvadratmeterpris inkl. reg ikke avklart</t>
  </si>
  <si>
    <t>6,3 mill kr i tomtekostnader (kjøp), kvadratmeterpris inkl. reg. ikke avklart</t>
  </si>
  <si>
    <t>delovertakelse aug./ endelig okt/nov 2014</t>
  </si>
  <si>
    <t>prosj./reg</t>
  </si>
  <si>
    <t>gfz</t>
  </si>
  <si>
    <t>Utsatt reg.planbehandling ift. framdriftsplan. K0 legges fram i egen sak</t>
  </si>
  <si>
    <t>Budsjett og framdrift justert og vedtatt i K2</t>
  </si>
  <si>
    <t>I rådmannens forslag til ØP er tomtekostnader på 3,5 millioner inntatt</t>
  </si>
  <si>
    <t>K0 legges fram i egen sak. Tomtekost ikke avklart</t>
  </si>
  <si>
    <t>K0 legges fram i egen sak</t>
  </si>
  <si>
    <t>K2 legges fram i egen sak</t>
  </si>
  <si>
    <t>Tilbudsfrist 29.nov,forventet ferdigstilt mai 2016. Anskaffelsetjenesteutfordringer</t>
  </si>
  <si>
    <t>Anskaffelsetjenesteutfordringer  og energirådgiverkompetanseutfordringer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</si>
</sst>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  <numFmt numFmtId="167" formatCode="#,##0_ ;[Red]\-#,##0\ "/>
    <numFmt numFmtId="168" formatCode="#,##0.0"/>
    <numFmt numFmtId="169" formatCode="[$-414]mmm\.\ yy;@"/>
    <numFmt numFmtId="170" formatCode="#,##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164" fontId="0" fillId="0" borderId="1" xfId="3" applyNumberFormat="1" applyFont="1" applyBorder="1" applyAlignment="1">
      <alignment horizontal="left"/>
    </xf>
    <xf numFmtId="0" fontId="0" fillId="0" borderId="0" xfId="0" applyNumberFormat="1" applyFill="1" applyBorder="1"/>
    <xf numFmtId="165" fontId="0" fillId="0" borderId="0" xfId="15" applyNumberFormat="1" applyFont="1" applyBorder="1" applyAlignment="1">
      <alignment horizontal="center"/>
    </xf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0" fontId="0" fillId="0" borderId="6" xfId="0" applyFont="1" applyBorder="1"/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2" borderId="1" xfId="0" applyFont="1" applyFill="1" applyBorder="1" applyAlignment="1">
      <alignment horizontal="left"/>
    </xf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4" borderId="1" xfId="0" applyFont="1" applyFill="1" applyBorder="1"/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13" fillId="0" borderId="1" xfId="0" applyFont="1" applyFill="1" applyBorder="1"/>
    <xf numFmtId="0" fontId="0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0" fillId="0" borderId="1" xfId="15" applyNumberFormat="1" applyFont="1" applyBorder="1"/>
    <xf numFmtId="0" fontId="13" fillId="0" borderId="1" xfId="0" applyFon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5" fontId="0" fillId="0" borderId="1" xfId="0" applyNumberFormat="1" applyFont="1" applyFill="1" applyBorder="1" applyAlignment="1">
      <alignment horizontal="center"/>
    </xf>
    <xf numFmtId="164" fontId="0" fillId="0" borderId="0" xfId="15" applyNumberFormat="1" applyFont="1"/>
    <xf numFmtId="0" fontId="15" fillId="0" borderId="1" xfId="0" applyFont="1" applyFill="1" applyBorder="1" applyAlignment="1">
      <alignment vertical="center" wrapText="1"/>
    </xf>
    <xf numFmtId="164" fontId="0" fillId="0" borderId="1" xfId="0" applyNumberFormat="1" applyBorder="1"/>
    <xf numFmtId="169" fontId="0" fillId="0" borderId="1" xfId="0" applyNumberFormat="1" applyFont="1" applyBorder="1" applyAlignment="1">
      <alignment horizontal="center"/>
    </xf>
    <xf numFmtId="49" fontId="19" fillId="0" borderId="9" xfId="0" applyNumberFormat="1" applyFont="1" applyFill="1" applyBorder="1" applyAlignment="1">
      <alignment horizontal="left" vertical="center" wrapText="1"/>
    </xf>
    <xf numFmtId="17" fontId="0" fillId="2" borderId="1" xfId="0" applyNumberFormat="1" applyFill="1" applyBorder="1"/>
    <xf numFmtId="168" fontId="16" fillId="0" borderId="1" xfId="0" applyNumberFormat="1" applyFont="1" applyBorder="1" applyAlignment="1">
      <alignment horizontal="center" vertical="center" wrapText="1"/>
    </xf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5" fillId="4" borderId="1" xfId="0" applyFont="1" applyFill="1" applyBorder="1"/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0" fontId="0" fillId="0" borderId="0" xfId="0" applyFill="1"/>
    <xf numFmtId="165" fontId="1" fillId="0" borderId="8" xfId="15" applyNumberFormat="1" applyFont="1" applyBorder="1" applyAlignment="1">
      <alignment horizontal="center"/>
    </xf>
    <xf numFmtId="165" fontId="0" fillId="0" borderId="8" xfId="15" applyNumberFormat="1" applyFont="1" applyFill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24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17" fontId="0" fillId="0" borderId="11" xfId="0" applyNumberFormat="1" applyBorder="1" applyAlignment="1">
      <alignment horizontal="center"/>
    </xf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12" borderId="6" xfId="0" applyFill="1" applyBorder="1"/>
    <xf numFmtId="0" fontId="0" fillId="0" borderId="17" xfId="0" applyNumberFormat="1" applyFill="1" applyBorder="1" applyAlignment="1">
      <alignment horizontal="center"/>
    </xf>
    <xf numFmtId="0" fontId="16" fillId="0" borderId="17" xfId="0" applyFont="1" applyBorder="1" applyAlignment="1">
      <alignment horizontal="left" vertical="top" wrapText="1"/>
    </xf>
    <xf numFmtId="0" fontId="0" fillId="12" borderId="17" xfId="0" applyFill="1" applyBorder="1"/>
    <xf numFmtId="165" fontId="0" fillId="0" borderId="17" xfId="15" applyNumberFormat="1" applyFon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Font="1" applyBorder="1" applyAlignment="1">
      <alignment vertical="top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0" fillId="0" borderId="11" xfId="0" applyFont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165" fontId="1" fillId="0" borderId="25" xfId="15" applyNumberFormat="1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17" fontId="0" fillId="0" borderId="1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9" borderId="11" xfId="0" applyFill="1" applyBorder="1"/>
    <xf numFmtId="0" fontId="5" fillId="3" borderId="11" xfId="0" applyFont="1" applyFill="1" applyBorder="1"/>
    <xf numFmtId="0" fontId="0" fillId="0" borderId="28" xfId="0" applyNumberFormat="1" applyBorder="1"/>
    <xf numFmtId="0" fontId="0" fillId="13" borderId="17" xfId="0" applyFill="1" applyBorder="1"/>
    <xf numFmtId="0" fontId="0" fillId="0" borderId="6" xfId="0" applyFont="1" applyBorder="1" applyAlignment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7" xfId="0" applyFont="1" applyBorder="1" applyAlignment="1">
      <alignment vertical="top"/>
    </xf>
    <xf numFmtId="0" fontId="0" fillId="4" borderId="17" xfId="0" applyFill="1" applyBorder="1"/>
    <xf numFmtId="0" fontId="0" fillId="0" borderId="29" xfId="0" applyBorder="1"/>
    <xf numFmtId="0" fontId="6" fillId="0" borderId="6" xfId="3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  <xf numFmtId="164" fontId="6" fillId="0" borderId="6" xfId="3" applyNumberFormat="1" applyFont="1" applyBorder="1" applyAlignment="1"/>
    <xf numFmtId="164" fontId="6" fillId="0" borderId="6" xfId="3" applyNumberFormat="1" applyFont="1" applyBorder="1" applyAlignment="1">
      <alignment horizontal="center"/>
    </xf>
    <xf numFmtId="0" fontId="6" fillId="0" borderId="17" xfId="3" applyNumberFormat="1" applyFont="1" applyFill="1" applyBorder="1" applyAlignment="1">
      <alignment horizontal="center"/>
    </xf>
    <xf numFmtId="0" fontId="0" fillId="6" borderId="17" xfId="0" applyFill="1" applyBorder="1"/>
    <xf numFmtId="164" fontId="6" fillId="0" borderId="17" xfId="3" applyNumberFormat="1" applyFont="1" applyBorder="1" applyAlignment="1"/>
    <xf numFmtId="164" fontId="6" fillId="0" borderId="17" xfId="3" applyNumberFormat="1" applyFont="1" applyBorder="1" applyAlignment="1">
      <alignment horizontal="center"/>
    </xf>
    <xf numFmtId="0" fontId="0" fillId="4" borderId="6" xfId="0" applyFill="1" applyBorder="1"/>
    <xf numFmtId="0" fontId="0" fillId="8" borderId="17" xfId="0" applyFill="1" applyBorder="1"/>
    <xf numFmtId="0" fontId="0" fillId="0" borderId="22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2" borderId="17" xfId="0" applyFill="1" applyBorder="1"/>
    <xf numFmtId="0" fontId="0" fillId="0" borderId="27" xfId="0" applyFill="1" applyBorder="1"/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/>
    <xf numFmtId="0" fontId="0" fillId="0" borderId="0" xfId="0" applyFill="1" applyBorder="1"/>
    <xf numFmtId="167" fontId="0" fillId="0" borderId="0" xfId="15" applyNumberFormat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20" fillId="0" borderId="7" xfId="0" applyFont="1" applyBorder="1" applyAlignment="1"/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19" borderId="1" xfId="15" applyNumberFormat="1" applyFont="1" applyFill="1" applyBorder="1"/>
    <xf numFmtId="164" fontId="1" fillId="0" borderId="1" xfId="15" applyNumberFormat="1" applyFont="1" applyBorder="1"/>
    <xf numFmtId="164" fontId="1" fillId="0" borderId="1" xfId="0" applyNumberFormat="1" applyFont="1" applyBorder="1"/>
    <xf numFmtId="164" fontId="0" fillId="19" borderId="1" xfId="0" applyNumberFormat="1" applyFill="1" applyBorder="1"/>
    <xf numFmtId="164" fontId="0" fillId="19" borderId="17" xfId="15" applyNumberFormat="1" applyFont="1" applyFill="1" applyBorder="1"/>
    <xf numFmtId="0" fontId="21" fillId="0" borderId="0" xfId="0" applyFont="1" applyAlignment="1">
      <alignment horizontal="left"/>
    </xf>
    <xf numFmtId="164" fontId="1" fillId="0" borderId="0" xfId="0" applyNumberFormat="1" applyFont="1"/>
    <xf numFmtId="167" fontId="0" fillId="19" borderId="17" xfId="15" applyNumberFormat="1" applyFont="1" applyFill="1" applyBorder="1"/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165" fontId="0" fillId="0" borderId="1" xfId="15" applyNumberFormat="1" applyFont="1" applyBorder="1" applyAlignment="1">
      <alignment horizontal="center" vertical="center"/>
    </xf>
    <xf numFmtId="165" fontId="0" fillId="0" borderId="1" xfId="15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2" borderId="6" xfId="0" applyFont="1" applyFill="1" applyBorder="1"/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5" fillId="2" borderId="17" xfId="0" applyFont="1" applyFill="1" applyBorder="1"/>
    <xf numFmtId="1" fontId="0" fillId="0" borderId="17" xfId="0" applyNumberFormat="1" applyBorder="1" applyAlignment="1">
      <alignment horizontal="center"/>
    </xf>
    <xf numFmtId="0" fontId="4" fillId="4" borderId="17" xfId="0" applyFont="1" applyFill="1" applyBorder="1"/>
    <xf numFmtId="0" fontId="0" fillId="4" borderId="11" xfId="0" applyFill="1" applyBorder="1"/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17" fontId="1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7" fontId="0" fillId="19" borderId="18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0099FF"/>
      <color rgb="FFFFCCFF"/>
      <color rgb="FFFFFF66"/>
      <color rgb="FFFF0066"/>
      <color rgb="FFFF6600"/>
      <color rgb="FFFF9933"/>
      <color rgb="FF00FFFF"/>
      <color rgb="FF00FF00"/>
      <color rgb="FFFB5F5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7"/>
  <sheetViews>
    <sheetView tabSelected="1" zoomScale="90" zoomScaleNormal="90" workbookViewId="0">
      <pane xSplit="4" ySplit="2" topLeftCell="P3" activePane="bottomRight" state="frozen"/>
      <selection activeCell="B1" sqref="B1"/>
      <selection pane="topRight" activeCell="E1" sqref="E1"/>
      <selection pane="bottomLeft" activeCell="B3" sqref="B3"/>
      <selection pane="bottomRight" activeCell="S68" sqref="S68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12.7109375" customWidth="1"/>
    <col min="6" max="7" width="15" customWidth="1"/>
    <col min="8" max="8" width="12" customWidth="1"/>
    <col min="9" max="9" width="12.140625" style="1" customWidth="1"/>
    <col min="10" max="10" width="10.5703125" style="1" customWidth="1"/>
    <col min="11" max="11" width="11.5703125" style="1" customWidth="1"/>
    <col min="12" max="12" width="13.140625" style="1" customWidth="1"/>
    <col min="13" max="13" width="14.42578125" style="53" customWidth="1"/>
    <col min="14" max="14" width="14.42578125" style="1" customWidth="1"/>
    <col min="15" max="15" width="13.140625" style="1" customWidth="1"/>
    <col min="16" max="16" width="17.85546875" style="1" customWidth="1"/>
    <col min="17" max="17" width="11" style="1" customWidth="1"/>
    <col min="18" max="18" width="10" customWidth="1"/>
    <col min="19" max="19" width="69.85546875" customWidth="1"/>
    <col min="20" max="20" width="60.140625" hidden="1" customWidth="1"/>
    <col min="21" max="21" width="36.7109375" customWidth="1"/>
  </cols>
  <sheetData>
    <row r="1" spans="1:27" s="2" customFormat="1" ht="48" customHeight="1" x14ac:dyDescent="0.25">
      <c r="A1" s="10" t="s">
        <v>0</v>
      </c>
      <c r="B1" s="10" t="s">
        <v>0</v>
      </c>
      <c r="C1" s="89" t="s">
        <v>1</v>
      </c>
      <c r="D1" s="89" t="s">
        <v>2</v>
      </c>
      <c r="E1" s="89" t="s">
        <v>19</v>
      </c>
      <c r="F1" s="89" t="s">
        <v>268</v>
      </c>
      <c r="G1" s="89" t="s">
        <v>17</v>
      </c>
      <c r="H1" s="89" t="s">
        <v>4</v>
      </c>
      <c r="I1" s="44" t="s">
        <v>9</v>
      </c>
      <c r="J1" s="44" t="s">
        <v>11</v>
      </c>
      <c r="K1" s="44" t="s">
        <v>12</v>
      </c>
      <c r="L1" s="89" t="s">
        <v>13</v>
      </c>
      <c r="M1" s="90" t="s">
        <v>94</v>
      </c>
      <c r="N1" s="44" t="s">
        <v>95</v>
      </c>
      <c r="O1" s="44" t="s">
        <v>314</v>
      </c>
      <c r="P1" s="44" t="s">
        <v>313</v>
      </c>
      <c r="Q1" s="89" t="s">
        <v>14</v>
      </c>
      <c r="R1" s="89" t="s">
        <v>15</v>
      </c>
      <c r="S1" s="40" t="s">
        <v>3</v>
      </c>
      <c r="T1" s="10" t="s">
        <v>80</v>
      </c>
      <c r="U1" s="44" t="s">
        <v>99</v>
      </c>
    </row>
    <row r="2" spans="1:27" s="2" customFormat="1" x14ac:dyDescent="0.25">
      <c r="A2" s="14" t="s">
        <v>70</v>
      </c>
      <c r="B2" s="14"/>
      <c r="C2" s="9"/>
      <c r="D2" s="178" t="s">
        <v>16</v>
      </c>
      <c r="E2" s="178" t="s">
        <v>20</v>
      </c>
      <c r="F2" s="178"/>
      <c r="G2" s="178"/>
      <c r="H2" s="178" t="s">
        <v>96</v>
      </c>
      <c r="I2" s="179" t="s">
        <v>10</v>
      </c>
      <c r="J2" s="179" t="s">
        <v>6</v>
      </c>
      <c r="K2" s="179" t="s">
        <v>10</v>
      </c>
      <c r="L2" s="178" t="s">
        <v>6</v>
      </c>
      <c r="M2" s="180" t="s">
        <v>5</v>
      </c>
      <c r="N2" s="179" t="s">
        <v>5</v>
      </c>
      <c r="O2" s="88" t="s">
        <v>88</v>
      </c>
      <c r="P2" s="211" t="s">
        <v>89</v>
      </c>
      <c r="Q2" s="88" t="s">
        <v>71</v>
      </c>
      <c r="R2" s="88" t="s">
        <v>71</v>
      </c>
      <c r="S2" s="9"/>
      <c r="T2" s="178" t="s">
        <v>81</v>
      </c>
      <c r="U2" s="178" t="s">
        <v>100</v>
      </c>
    </row>
    <row r="3" spans="1:27" s="9" customFormat="1" x14ac:dyDescent="0.25">
      <c r="A3" s="41"/>
      <c r="B3" s="41" t="s">
        <v>46</v>
      </c>
      <c r="C3" s="214"/>
      <c r="D3" s="214"/>
      <c r="E3" s="214"/>
      <c r="F3" s="214"/>
      <c r="G3" s="214"/>
      <c r="H3" s="214"/>
      <c r="I3" s="215"/>
      <c r="J3" s="215"/>
      <c r="K3" s="215"/>
      <c r="L3" s="214"/>
      <c r="M3" s="216"/>
      <c r="N3" s="215"/>
      <c r="O3" s="215"/>
      <c r="P3" s="214"/>
      <c r="Q3" s="215"/>
      <c r="R3" s="215"/>
      <c r="S3" s="214"/>
      <c r="T3" s="214"/>
      <c r="U3" s="217"/>
    </row>
    <row r="4" spans="1:27" s="38" customFormat="1" x14ac:dyDescent="0.25">
      <c r="A4" s="38">
        <v>4231499</v>
      </c>
      <c r="B4" s="12">
        <v>30001</v>
      </c>
      <c r="C4" s="11" t="s">
        <v>37</v>
      </c>
      <c r="D4" s="25" t="s">
        <v>36</v>
      </c>
      <c r="E4" s="11"/>
      <c r="F4" s="11" t="s">
        <v>132</v>
      </c>
      <c r="G4" s="11" t="s">
        <v>214</v>
      </c>
      <c r="H4" s="11">
        <v>750</v>
      </c>
      <c r="I4" s="16">
        <v>42095</v>
      </c>
      <c r="J4" s="16">
        <v>42095</v>
      </c>
      <c r="K4" s="16">
        <v>42278</v>
      </c>
      <c r="L4" s="16">
        <v>42278</v>
      </c>
      <c r="M4" s="55">
        <v>19</v>
      </c>
      <c r="N4" s="12">
        <v>19</v>
      </c>
      <c r="O4" s="12">
        <v>13600</v>
      </c>
      <c r="P4" s="12">
        <v>0</v>
      </c>
      <c r="Q4" s="3"/>
      <c r="R4" s="3"/>
      <c r="S4" s="11" t="s">
        <v>285</v>
      </c>
      <c r="T4" s="11"/>
      <c r="U4" s="11"/>
    </row>
    <row r="5" spans="1:27" s="38" customFormat="1" x14ac:dyDescent="0.25">
      <c r="A5" s="38">
        <v>4231799</v>
      </c>
      <c r="B5" s="12">
        <v>30002</v>
      </c>
      <c r="C5" s="11" t="s">
        <v>24</v>
      </c>
      <c r="D5" s="27" t="s">
        <v>135</v>
      </c>
      <c r="E5" s="11"/>
      <c r="F5" s="11" t="s">
        <v>43</v>
      </c>
      <c r="G5" s="11" t="s">
        <v>72</v>
      </c>
      <c r="H5" s="11">
        <v>4732</v>
      </c>
      <c r="I5" s="12">
        <v>2016</v>
      </c>
      <c r="J5" s="12"/>
      <c r="K5" s="16">
        <v>43313</v>
      </c>
      <c r="L5" s="16">
        <v>43313</v>
      </c>
      <c r="M5" s="56">
        <v>288</v>
      </c>
      <c r="N5" s="12">
        <v>320</v>
      </c>
      <c r="O5" s="12"/>
      <c r="P5" s="12" t="s">
        <v>204</v>
      </c>
      <c r="Q5" s="6"/>
      <c r="R5" s="3"/>
      <c r="S5" s="11" t="s">
        <v>72</v>
      </c>
      <c r="T5" s="11"/>
      <c r="U5" s="11"/>
    </row>
    <row r="6" spans="1:27" s="74" customFormat="1" ht="15" customHeight="1" x14ac:dyDescent="0.25">
      <c r="A6" s="38">
        <v>4707505</v>
      </c>
      <c r="B6" s="12">
        <v>30003</v>
      </c>
      <c r="C6" s="52" t="s">
        <v>53</v>
      </c>
      <c r="D6" s="27" t="s">
        <v>87</v>
      </c>
      <c r="E6" s="11" t="s">
        <v>38</v>
      </c>
      <c r="F6" s="11" t="s">
        <v>73</v>
      </c>
      <c r="G6" s="11" t="s">
        <v>208</v>
      </c>
      <c r="H6" s="11">
        <v>4732</v>
      </c>
      <c r="I6" s="16">
        <v>2015</v>
      </c>
      <c r="J6" s="12">
        <v>2015</v>
      </c>
      <c r="K6" s="16">
        <v>2015</v>
      </c>
      <c r="L6" s="16">
        <v>2015</v>
      </c>
      <c r="M6" s="56">
        <v>6</v>
      </c>
      <c r="N6" s="12">
        <v>6</v>
      </c>
      <c r="O6" s="36"/>
      <c r="P6" s="36">
        <v>0</v>
      </c>
      <c r="Q6" s="129"/>
      <c r="R6" s="3"/>
      <c r="S6" s="11"/>
      <c r="T6" s="11"/>
      <c r="U6" s="11"/>
      <c r="V6" s="38"/>
      <c r="W6" s="38"/>
      <c r="X6" s="38"/>
      <c r="Y6" s="38"/>
      <c r="Z6" s="38"/>
      <c r="AA6" s="38"/>
    </row>
    <row r="7" spans="1:27" s="38" customFormat="1" x14ac:dyDescent="0.25">
      <c r="A7" s="38">
        <v>4233101</v>
      </c>
      <c r="B7" s="12">
        <v>30006</v>
      </c>
      <c r="C7" s="11" t="s">
        <v>25</v>
      </c>
      <c r="D7" s="27" t="s">
        <v>87</v>
      </c>
      <c r="E7" s="11"/>
      <c r="F7" s="11" t="s">
        <v>132</v>
      </c>
      <c r="G7" s="11" t="s">
        <v>206</v>
      </c>
      <c r="H7" s="11">
        <v>536</v>
      </c>
      <c r="I7" s="16">
        <v>42217</v>
      </c>
      <c r="J7" s="16">
        <v>42217</v>
      </c>
      <c r="K7" s="16">
        <v>42583</v>
      </c>
      <c r="L7" s="16">
        <v>42583</v>
      </c>
      <c r="M7" s="55">
        <v>25.2</v>
      </c>
      <c r="N7" s="12">
        <v>25.2</v>
      </c>
      <c r="O7" s="12">
        <v>30500</v>
      </c>
      <c r="P7" s="12">
        <v>0</v>
      </c>
      <c r="Q7" s="3"/>
      <c r="R7" s="3"/>
      <c r="S7" s="11"/>
      <c r="T7" s="11"/>
      <c r="U7" s="11"/>
    </row>
    <row r="8" spans="1:27" s="38" customFormat="1" x14ac:dyDescent="0.25">
      <c r="A8" s="38">
        <v>4207301</v>
      </c>
      <c r="B8" s="12">
        <v>30007</v>
      </c>
      <c r="C8" s="11" t="s">
        <v>26</v>
      </c>
      <c r="D8" s="27" t="s">
        <v>87</v>
      </c>
      <c r="E8" s="11" t="s">
        <v>91</v>
      </c>
      <c r="F8" s="17" t="s">
        <v>132</v>
      </c>
      <c r="G8" s="11" t="s">
        <v>18</v>
      </c>
      <c r="H8" s="11">
        <v>761</v>
      </c>
      <c r="I8" s="16">
        <v>42370</v>
      </c>
      <c r="J8" s="12"/>
      <c r="K8" s="16">
        <v>42948</v>
      </c>
      <c r="L8" s="220">
        <v>42948</v>
      </c>
      <c r="M8" s="55">
        <v>41</v>
      </c>
      <c r="N8" s="12">
        <v>34.200000000000003</v>
      </c>
      <c r="O8" s="12"/>
      <c r="P8" s="12">
        <v>0</v>
      </c>
      <c r="Q8" s="3"/>
      <c r="R8" s="3"/>
      <c r="S8" s="11" t="s">
        <v>348</v>
      </c>
      <c r="T8" s="11"/>
      <c r="U8" s="11"/>
    </row>
    <row r="9" spans="1:27" s="38" customFormat="1" ht="15.75" thickBot="1" x14ac:dyDescent="0.3">
      <c r="A9" s="38">
        <v>4217106</v>
      </c>
      <c r="B9" s="187">
        <v>30008</v>
      </c>
      <c r="C9" s="186" t="s">
        <v>27</v>
      </c>
      <c r="D9" s="229" t="s">
        <v>87</v>
      </c>
      <c r="E9" s="186"/>
      <c r="F9" s="230" t="s">
        <v>43</v>
      </c>
      <c r="G9" s="186"/>
      <c r="H9" s="186"/>
      <c r="I9" s="188">
        <v>42736</v>
      </c>
      <c r="J9" s="187"/>
      <c r="K9" s="188">
        <v>43678</v>
      </c>
      <c r="L9" s="188">
        <v>43678</v>
      </c>
      <c r="M9" s="231">
        <v>48</v>
      </c>
      <c r="N9" s="187">
        <v>84</v>
      </c>
      <c r="O9" s="187"/>
      <c r="P9" s="187">
        <v>0</v>
      </c>
      <c r="Q9" s="190"/>
      <c r="R9" s="190"/>
      <c r="S9" s="186"/>
      <c r="T9" s="186"/>
      <c r="U9" s="186"/>
    </row>
    <row r="10" spans="1:27" s="38" customFormat="1" x14ac:dyDescent="0.25">
      <c r="A10" s="38">
        <v>4209198</v>
      </c>
      <c r="B10" s="172">
        <v>30009</v>
      </c>
      <c r="C10" s="105" t="s">
        <v>174</v>
      </c>
      <c r="D10" s="228" t="s">
        <v>36</v>
      </c>
      <c r="E10" s="105"/>
      <c r="F10" s="105" t="s">
        <v>131</v>
      </c>
      <c r="G10" s="105" t="s">
        <v>18</v>
      </c>
      <c r="H10" s="105">
        <v>6800</v>
      </c>
      <c r="I10" s="181">
        <v>42736</v>
      </c>
      <c r="J10" s="172"/>
      <c r="K10" s="181">
        <v>43313</v>
      </c>
      <c r="L10" s="181">
        <v>43313</v>
      </c>
      <c r="M10" s="182">
        <v>263</v>
      </c>
      <c r="N10" s="172">
        <v>263</v>
      </c>
      <c r="O10" s="172">
        <v>19000</v>
      </c>
      <c r="P10" s="258">
        <v>504</v>
      </c>
      <c r="Q10" s="184"/>
      <c r="R10" s="184"/>
      <c r="S10" s="105"/>
      <c r="T10" s="105"/>
      <c r="U10" s="105"/>
    </row>
    <row r="11" spans="1:27" s="38" customFormat="1" x14ac:dyDescent="0.25">
      <c r="A11" s="38">
        <v>4232299</v>
      </c>
      <c r="B11" s="12">
        <v>30010</v>
      </c>
      <c r="C11" s="11" t="s">
        <v>28</v>
      </c>
      <c r="D11" s="27" t="s">
        <v>87</v>
      </c>
      <c r="E11" s="11"/>
      <c r="F11" s="11" t="s">
        <v>131</v>
      </c>
      <c r="G11" s="11" t="s">
        <v>18</v>
      </c>
      <c r="H11" s="11">
        <f>4000+700</f>
        <v>4700</v>
      </c>
      <c r="I11" s="16">
        <v>42370</v>
      </c>
      <c r="J11" s="12"/>
      <c r="K11" s="16">
        <v>42948</v>
      </c>
      <c r="L11" s="16">
        <v>42948</v>
      </c>
      <c r="M11" s="55">
        <v>225</v>
      </c>
      <c r="N11" s="12">
        <v>234</v>
      </c>
      <c r="O11" s="12"/>
      <c r="P11" s="87" t="s">
        <v>204</v>
      </c>
      <c r="Q11" s="3"/>
      <c r="R11" s="3"/>
      <c r="S11" s="11" t="s">
        <v>337</v>
      </c>
      <c r="T11" s="11"/>
      <c r="U11" s="11"/>
    </row>
    <row r="12" spans="1:27" s="38" customFormat="1" x14ac:dyDescent="0.25">
      <c r="A12" s="38">
        <v>4202301</v>
      </c>
      <c r="B12" s="12">
        <v>30011</v>
      </c>
      <c r="C12" s="11" t="s">
        <v>30</v>
      </c>
      <c r="D12" s="27" t="s">
        <v>87</v>
      </c>
      <c r="E12" s="11"/>
      <c r="F12" s="17" t="s">
        <v>132</v>
      </c>
      <c r="G12" s="11" t="s">
        <v>144</v>
      </c>
      <c r="H12" s="11">
        <v>450</v>
      </c>
      <c r="I12" s="16">
        <v>42217</v>
      </c>
      <c r="J12" s="16">
        <v>42217</v>
      </c>
      <c r="K12" s="16">
        <v>42705</v>
      </c>
      <c r="L12" s="16">
        <v>42705</v>
      </c>
      <c r="M12" s="55">
        <v>23.2</v>
      </c>
      <c r="N12" s="12">
        <v>23.2</v>
      </c>
      <c r="O12" s="36"/>
      <c r="P12" s="12">
        <v>0</v>
      </c>
      <c r="Q12" s="6"/>
      <c r="R12" s="3"/>
      <c r="S12" s="11" t="s">
        <v>311</v>
      </c>
      <c r="T12" s="11"/>
      <c r="U12" s="11"/>
    </row>
    <row r="13" spans="1:27" s="38" customFormat="1" x14ac:dyDescent="0.25">
      <c r="A13" s="38">
        <v>4232301</v>
      </c>
      <c r="B13" s="166">
        <v>30012</v>
      </c>
      <c r="C13" s="208" t="s">
        <v>29</v>
      </c>
      <c r="D13" s="232" t="s">
        <v>42</v>
      </c>
      <c r="E13" s="103"/>
      <c r="F13" s="103" t="s">
        <v>132</v>
      </c>
      <c r="G13" s="103" t="s">
        <v>144</v>
      </c>
      <c r="H13" s="103">
        <v>970</v>
      </c>
      <c r="I13" s="191">
        <v>42125</v>
      </c>
      <c r="J13" s="191">
        <v>42156</v>
      </c>
      <c r="K13" s="191">
        <v>42370</v>
      </c>
      <c r="L13" s="191">
        <v>42401</v>
      </c>
      <c r="M13" s="165">
        <v>33</v>
      </c>
      <c r="N13" s="165">
        <v>28.9</v>
      </c>
      <c r="O13" s="167">
        <v>20575</v>
      </c>
      <c r="P13" s="166">
        <v>0</v>
      </c>
      <c r="Q13" s="233"/>
      <c r="R13" s="192"/>
      <c r="S13" s="103" t="s">
        <v>213</v>
      </c>
      <c r="T13" s="103"/>
      <c r="U13" s="103"/>
    </row>
    <row r="14" spans="1:27" s="38" customFormat="1" ht="15.75" thickBot="1" x14ac:dyDescent="0.3">
      <c r="A14" s="234"/>
      <c r="B14" s="195">
        <v>30021</v>
      </c>
      <c r="C14" s="196" t="s">
        <v>155</v>
      </c>
      <c r="D14" s="235" t="s">
        <v>75</v>
      </c>
      <c r="E14" s="186" t="s">
        <v>38</v>
      </c>
      <c r="F14" s="186" t="s">
        <v>131</v>
      </c>
      <c r="G14" s="186" t="s">
        <v>18</v>
      </c>
      <c r="H14" s="186">
        <v>8883</v>
      </c>
      <c r="I14" s="187">
        <v>2015</v>
      </c>
      <c r="J14" s="187">
        <v>2016</v>
      </c>
      <c r="K14" s="187">
        <v>2018</v>
      </c>
      <c r="L14" s="188">
        <v>2018</v>
      </c>
      <c r="M14" s="198">
        <v>233.8</v>
      </c>
      <c r="N14" s="187">
        <v>233.8</v>
      </c>
      <c r="O14" s="193" t="s">
        <v>290</v>
      </c>
      <c r="P14" s="193">
        <v>0</v>
      </c>
      <c r="Q14" s="199"/>
      <c r="R14" s="190"/>
      <c r="S14" s="186" t="s">
        <v>291</v>
      </c>
      <c r="T14" s="186"/>
      <c r="U14" s="186"/>
    </row>
    <row r="15" spans="1:27" s="38" customFormat="1" x14ac:dyDescent="0.25">
      <c r="A15" s="218"/>
      <c r="B15" s="73">
        <v>30018</v>
      </c>
      <c r="C15" s="52" t="s">
        <v>153</v>
      </c>
      <c r="D15" s="29" t="s">
        <v>92</v>
      </c>
      <c r="E15" s="11"/>
      <c r="F15" s="11" t="s">
        <v>43</v>
      </c>
      <c r="G15" s="11"/>
      <c r="H15" s="11"/>
      <c r="I15" s="12">
        <v>2018</v>
      </c>
      <c r="J15" s="12"/>
      <c r="K15" s="16"/>
      <c r="L15" s="16"/>
      <c r="M15" s="56">
        <v>102</v>
      </c>
      <c r="N15" s="12"/>
      <c r="O15" s="36"/>
      <c r="P15" s="36" t="s">
        <v>204</v>
      </c>
      <c r="Q15" s="7"/>
      <c r="R15" s="3"/>
      <c r="S15" s="11"/>
      <c r="T15" s="11"/>
      <c r="U15" s="11"/>
    </row>
    <row r="16" spans="1:27" s="38" customFormat="1" x14ac:dyDescent="0.25">
      <c r="A16" s="219"/>
      <c r="B16" s="73">
        <v>30019</v>
      </c>
      <c r="C16" s="52" t="s">
        <v>156</v>
      </c>
      <c r="D16" s="29" t="s">
        <v>92</v>
      </c>
      <c r="E16" s="11"/>
      <c r="F16" s="11" t="s">
        <v>43</v>
      </c>
      <c r="G16" s="11"/>
      <c r="H16" s="11"/>
      <c r="I16" s="12">
        <v>2018</v>
      </c>
      <c r="J16" s="12"/>
      <c r="K16" s="16"/>
      <c r="L16" s="16"/>
      <c r="M16" s="56">
        <v>158</v>
      </c>
      <c r="N16" s="12"/>
      <c r="O16" s="36"/>
      <c r="P16" s="36" t="s">
        <v>204</v>
      </c>
      <c r="Q16" s="7"/>
      <c r="R16" s="3"/>
      <c r="S16" s="11"/>
      <c r="T16" s="11"/>
      <c r="U16" s="11"/>
    </row>
    <row r="17" spans="1:21" s="38" customFormat="1" x14ac:dyDescent="0.25">
      <c r="A17" s="210"/>
      <c r="B17" s="73">
        <v>30020</v>
      </c>
      <c r="C17" s="86" t="s">
        <v>154</v>
      </c>
      <c r="D17" s="29" t="s">
        <v>92</v>
      </c>
      <c r="E17" s="11"/>
      <c r="F17" s="11" t="s">
        <v>43</v>
      </c>
      <c r="G17" s="11"/>
      <c r="H17" s="11"/>
      <c r="I17" s="12">
        <v>2019</v>
      </c>
      <c r="J17" s="12"/>
      <c r="K17" s="16"/>
      <c r="L17" s="16"/>
      <c r="M17" s="56">
        <v>68.5</v>
      </c>
      <c r="N17" s="12"/>
      <c r="O17" s="36"/>
      <c r="P17" s="36" t="s">
        <v>204</v>
      </c>
      <c r="Q17" s="7"/>
      <c r="R17" s="3"/>
      <c r="S17" s="11"/>
      <c r="T17" s="11"/>
      <c r="U17" s="11"/>
    </row>
    <row r="18" spans="1:21" x14ac:dyDescent="0.25">
      <c r="A18" s="185">
        <v>4232599</v>
      </c>
      <c r="B18" s="12">
        <v>4232599</v>
      </c>
      <c r="C18" s="11" t="s">
        <v>45</v>
      </c>
      <c r="D18" s="29" t="s">
        <v>21</v>
      </c>
      <c r="E18" s="11" t="s">
        <v>44</v>
      </c>
      <c r="F18" s="11" t="s">
        <v>132</v>
      </c>
      <c r="G18" s="11" t="s">
        <v>214</v>
      </c>
      <c r="H18" s="11">
        <v>1454</v>
      </c>
      <c r="I18" s="16">
        <v>41821</v>
      </c>
      <c r="J18" s="16">
        <v>41821</v>
      </c>
      <c r="K18" s="16">
        <v>42064</v>
      </c>
      <c r="L18" s="16">
        <v>42064</v>
      </c>
      <c r="M18" s="55">
        <v>31.3</v>
      </c>
      <c r="N18" s="12">
        <v>31.3</v>
      </c>
      <c r="O18" s="12">
        <v>17000</v>
      </c>
      <c r="P18" s="12">
        <v>0</v>
      </c>
      <c r="Q18" s="3"/>
      <c r="R18" s="3"/>
      <c r="S18" s="11"/>
      <c r="T18" s="11"/>
      <c r="U18" s="11"/>
    </row>
    <row r="19" spans="1:21" x14ac:dyDescent="0.25">
      <c r="A19" s="11"/>
      <c r="B19" s="200" t="s">
        <v>47</v>
      </c>
      <c r="C19" s="201"/>
      <c r="D19" s="202"/>
      <c r="E19" s="202"/>
      <c r="F19" s="202"/>
      <c r="G19" s="202"/>
      <c r="H19" s="202"/>
      <c r="I19" s="203"/>
      <c r="J19" s="204"/>
      <c r="K19" s="203"/>
      <c r="L19" s="203"/>
      <c r="M19" s="205"/>
      <c r="N19" s="204"/>
      <c r="O19" s="206"/>
      <c r="P19" s="206"/>
      <c r="Q19" s="207"/>
      <c r="R19" s="207"/>
      <c r="S19" s="57"/>
      <c r="T19" s="202"/>
      <c r="U19" s="57"/>
    </row>
    <row r="20" spans="1:21" x14ac:dyDescent="0.25">
      <c r="A20" s="11">
        <v>4331399</v>
      </c>
      <c r="B20" s="12">
        <v>35001</v>
      </c>
      <c r="C20" s="84" t="s">
        <v>54</v>
      </c>
      <c r="D20" s="29" t="s">
        <v>92</v>
      </c>
      <c r="E20" s="11"/>
      <c r="F20" s="11" t="s">
        <v>43</v>
      </c>
      <c r="G20" s="11" t="s">
        <v>142</v>
      </c>
      <c r="H20" s="11"/>
      <c r="I20" s="12"/>
      <c r="J20" s="12"/>
      <c r="K20" s="12"/>
      <c r="L20" s="12"/>
      <c r="M20" s="55">
        <v>16.2</v>
      </c>
      <c r="N20" s="31"/>
      <c r="O20" s="36"/>
      <c r="P20" s="36" t="s">
        <v>204</v>
      </c>
      <c r="Q20" s="6"/>
      <c r="R20" s="6"/>
      <c r="S20" s="42"/>
      <c r="T20" s="11"/>
      <c r="U20" s="11"/>
    </row>
    <row r="21" spans="1:21" x14ac:dyDescent="0.25">
      <c r="A21" s="11">
        <v>4331499</v>
      </c>
      <c r="B21" s="12">
        <v>35002</v>
      </c>
      <c r="C21" s="84" t="s">
        <v>55</v>
      </c>
      <c r="D21" s="28" t="s">
        <v>31</v>
      </c>
      <c r="E21" s="11"/>
      <c r="F21" s="11" t="s">
        <v>215</v>
      </c>
      <c r="G21" s="11" t="s">
        <v>224</v>
      </c>
      <c r="H21" s="11">
        <v>1800</v>
      </c>
      <c r="I21" s="16">
        <v>42217</v>
      </c>
      <c r="J21" s="16">
        <v>42339</v>
      </c>
      <c r="K21" s="16">
        <v>42887</v>
      </c>
      <c r="L21" s="87" t="s">
        <v>233</v>
      </c>
      <c r="M21" s="55">
        <v>87</v>
      </c>
      <c r="N21" s="31">
        <v>87</v>
      </c>
      <c r="O21" s="36"/>
      <c r="P21" s="36" t="s">
        <v>315</v>
      </c>
      <c r="Q21" s="27"/>
      <c r="R21" s="3"/>
      <c r="S21" s="42" t="s">
        <v>306</v>
      </c>
      <c r="T21" s="11"/>
      <c r="U21" s="11"/>
    </row>
    <row r="22" spans="1:21" x14ac:dyDescent="0.25">
      <c r="A22" s="11">
        <v>4332299</v>
      </c>
      <c r="B22" s="12">
        <v>35004</v>
      </c>
      <c r="C22" s="84" t="s">
        <v>56</v>
      </c>
      <c r="D22" s="28" t="s">
        <v>31</v>
      </c>
      <c r="E22" s="11"/>
      <c r="F22" s="11" t="s">
        <v>132</v>
      </c>
      <c r="G22" s="11" t="s">
        <v>206</v>
      </c>
      <c r="H22" s="11">
        <v>590</v>
      </c>
      <c r="I22" s="12">
        <v>2013</v>
      </c>
      <c r="J22" s="16">
        <v>42005</v>
      </c>
      <c r="K22" s="16">
        <v>42309</v>
      </c>
      <c r="L22" s="16">
        <v>42309</v>
      </c>
      <c r="M22" s="55">
        <v>26.2</v>
      </c>
      <c r="N22" s="31">
        <v>26.2</v>
      </c>
      <c r="O22" s="69">
        <v>34169</v>
      </c>
      <c r="P22" s="69">
        <v>0</v>
      </c>
      <c r="Q22" s="3"/>
      <c r="R22" s="3"/>
      <c r="S22" s="43" t="s">
        <v>307</v>
      </c>
      <c r="T22" s="11"/>
      <c r="U22" s="11"/>
    </row>
    <row r="23" spans="1:21" ht="16.5" customHeight="1" thickBot="1" x14ac:dyDescent="0.3">
      <c r="A23" s="11">
        <v>4332699</v>
      </c>
      <c r="B23" s="187">
        <v>35005</v>
      </c>
      <c r="C23" s="239" t="s">
        <v>32</v>
      </c>
      <c r="D23" s="197" t="s">
        <v>92</v>
      </c>
      <c r="E23" s="186"/>
      <c r="F23" s="186" t="s">
        <v>43</v>
      </c>
      <c r="G23" s="186"/>
      <c r="H23" s="186"/>
      <c r="I23" s="188">
        <v>42370</v>
      </c>
      <c r="J23" s="187"/>
      <c r="K23" s="188">
        <v>42948</v>
      </c>
      <c r="L23" s="188">
        <v>42948</v>
      </c>
      <c r="M23" s="231">
        <v>30</v>
      </c>
      <c r="N23" s="189">
        <v>52.5</v>
      </c>
      <c r="O23" s="193"/>
      <c r="P23" s="193" t="s">
        <v>204</v>
      </c>
      <c r="Q23" s="240"/>
      <c r="R23" s="190"/>
      <c r="S23" s="186"/>
      <c r="T23" s="11"/>
      <c r="U23" s="11"/>
    </row>
    <row r="24" spans="1:21" x14ac:dyDescent="0.25">
      <c r="A24" s="11">
        <v>4332399</v>
      </c>
      <c r="B24" s="172">
        <v>35006</v>
      </c>
      <c r="C24" s="236" t="s">
        <v>93</v>
      </c>
      <c r="D24" s="225" t="s">
        <v>7</v>
      </c>
      <c r="E24" s="105"/>
      <c r="F24" s="105" t="s">
        <v>132</v>
      </c>
      <c r="G24" s="105" t="s">
        <v>206</v>
      </c>
      <c r="H24" s="105">
        <v>2300</v>
      </c>
      <c r="I24" s="181">
        <v>42430</v>
      </c>
      <c r="J24" s="181" t="s">
        <v>282</v>
      </c>
      <c r="K24" s="181">
        <v>42856</v>
      </c>
      <c r="L24" s="237">
        <v>42856</v>
      </c>
      <c r="M24" s="182">
        <v>103</v>
      </c>
      <c r="N24" s="183">
        <v>87.5</v>
      </c>
      <c r="O24" s="212">
        <v>31300</v>
      </c>
      <c r="P24" s="212">
        <v>4905</v>
      </c>
      <c r="Q24" s="184"/>
      <c r="R24" s="184"/>
      <c r="S24" s="238" t="s">
        <v>283</v>
      </c>
      <c r="T24" s="11"/>
      <c r="U24" s="11"/>
    </row>
    <row r="25" spans="1:21" x14ac:dyDescent="0.25">
      <c r="A25" s="46">
        <v>4304601</v>
      </c>
      <c r="B25" s="72">
        <v>35008</v>
      </c>
      <c r="C25" s="85" t="s">
        <v>102</v>
      </c>
      <c r="D25" s="29" t="s">
        <v>92</v>
      </c>
      <c r="E25" s="49"/>
      <c r="F25" s="11" t="s">
        <v>43</v>
      </c>
      <c r="G25" s="11"/>
      <c r="H25" s="38"/>
      <c r="I25" s="12"/>
      <c r="J25" s="12"/>
      <c r="K25" s="12">
        <v>2014</v>
      </c>
      <c r="L25" s="12"/>
      <c r="M25" s="48">
        <v>4</v>
      </c>
      <c r="N25" s="31"/>
      <c r="O25" s="36"/>
      <c r="P25" s="212" t="s">
        <v>204</v>
      </c>
      <c r="Q25" s="119"/>
      <c r="R25" s="3"/>
      <c r="S25" s="42" t="s">
        <v>316</v>
      </c>
      <c r="T25" s="11"/>
      <c r="U25" s="11"/>
    </row>
    <row r="26" spans="1:21" x14ac:dyDescent="0.25">
      <c r="A26" s="46">
        <v>4332899</v>
      </c>
      <c r="B26" s="72">
        <v>35010</v>
      </c>
      <c r="C26" s="85" t="s">
        <v>103</v>
      </c>
      <c r="D26" s="29" t="s">
        <v>92</v>
      </c>
      <c r="E26" s="49"/>
      <c r="F26" s="11" t="s">
        <v>43</v>
      </c>
      <c r="G26" s="11" t="s">
        <v>18</v>
      </c>
      <c r="H26" s="11"/>
      <c r="I26" s="12"/>
      <c r="J26" s="12"/>
      <c r="K26" s="12">
        <v>2014</v>
      </c>
      <c r="L26" s="12"/>
      <c r="M26" s="48">
        <v>4</v>
      </c>
      <c r="N26" s="31"/>
      <c r="O26" s="36"/>
      <c r="P26" s="212" t="s">
        <v>204</v>
      </c>
      <c r="Q26" s="7"/>
      <c r="R26" s="3"/>
      <c r="S26" s="42" t="s">
        <v>317</v>
      </c>
      <c r="T26" s="11"/>
      <c r="U26" s="11"/>
    </row>
    <row r="27" spans="1:21" x14ac:dyDescent="0.25">
      <c r="A27" s="11">
        <v>4305502</v>
      </c>
      <c r="B27" s="12">
        <v>35011</v>
      </c>
      <c r="C27" s="84" t="s">
        <v>58</v>
      </c>
      <c r="D27" s="29" t="s">
        <v>21</v>
      </c>
      <c r="E27" s="11" t="s">
        <v>33</v>
      </c>
      <c r="F27" s="11" t="s">
        <v>73</v>
      </c>
      <c r="G27" s="11" t="s">
        <v>214</v>
      </c>
      <c r="H27" s="11"/>
      <c r="I27" s="12">
        <v>2014</v>
      </c>
      <c r="J27" s="12"/>
      <c r="K27" s="12">
        <v>2014</v>
      </c>
      <c r="L27" s="67" t="s">
        <v>231</v>
      </c>
      <c r="M27" s="55">
        <v>1.9</v>
      </c>
      <c r="N27" s="31">
        <v>1.9</v>
      </c>
      <c r="O27" s="36"/>
      <c r="P27" s="36">
        <v>0</v>
      </c>
      <c r="Q27" s="111"/>
      <c r="R27" s="3"/>
      <c r="S27" s="42" t="s">
        <v>303</v>
      </c>
      <c r="T27" s="11"/>
      <c r="U27" s="11"/>
    </row>
    <row r="28" spans="1:21" ht="15.75" thickBot="1" x14ac:dyDescent="0.3">
      <c r="A28" s="46"/>
      <c r="B28" s="246">
        <v>35015</v>
      </c>
      <c r="C28" s="196" t="s">
        <v>157</v>
      </c>
      <c r="D28" s="247" t="s">
        <v>7</v>
      </c>
      <c r="E28" s="248"/>
      <c r="F28" s="186" t="s">
        <v>132</v>
      </c>
      <c r="G28" s="186" t="s">
        <v>208</v>
      </c>
      <c r="H28" s="186">
        <v>1810</v>
      </c>
      <c r="I28" s="187">
        <v>2015</v>
      </c>
      <c r="J28" s="188">
        <v>42309</v>
      </c>
      <c r="K28" s="292">
        <v>2016</v>
      </c>
      <c r="L28" s="188">
        <v>42552</v>
      </c>
      <c r="M28" s="249">
        <v>51.7</v>
      </c>
      <c r="N28" s="189">
        <v>52.6</v>
      </c>
      <c r="O28" s="193">
        <v>26900</v>
      </c>
      <c r="P28" s="193">
        <v>0</v>
      </c>
      <c r="Q28" s="293"/>
      <c r="R28" s="291" t="s">
        <v>342</v>
      </c>
      <c r="S28" s="186" t="s">
        <v>284</v>
      </c>
      <c r="T28" s="11"/>
      <c r="U28" s="11"/>
    </row>
    <row r="29" spans="1:21" x14ac:dyDescent="0.25">
      <c r="A29" s="46"/>
      <c r="B29" s="242">
        <v>35016</v>
      </c>
      <c r="C29" s="243" t="s">
        <v>159</v>
      </c>
      <c r="D29" s="194" t="s">
        <v>92</v>
      </c>
      <c r="E29" s="244"/>
      <c r="F29" s="105" t="s">
        <v>43</v>
      </c>
      <c r="G29" s="105"/>
      <c r="H29" s="105"/>
      <c r="I29" s="172">
        <v>2016</v>
      </c>
      <c r="J29" s="172"/>
      <c r="K29" s="172">
        <v>2018</v>
      </c>
      <c r="L29" s="172"/>
      <c r="M29" s="245">
        <v>63</v>
      </c>
      <c r="N29" s="183"/>
      <c r="O29" s="212"/>
      <c r="P29" s="212" t="s">
        <v>204</v>
      </c>
      <c r="Q29" s="213"/>
      <c r="R29" s="184"/>
      <c r="S29" s="185" t="s">
        <v>205</v>
      </c>
      <c r="T29" s="11"/>
      <c r="U29" s="11"/>
    </row>
    <row r="30" spans="1:21" x14ac:dyDescent="0.25">
      <c r="A30" s="11"/>
      <c r="B30" s="200" t="s">
        <v>48</v>
      </c>
      <c r="C30" s="201"/>
      <c r="D30" s="202"/>
      <c r="E30" s="202"/>
      <c r="F30" s="202"/>
      <c r="G30" s="202"/>
      <c r="H30" s="202"/>
      <c r="I30" s="203"/>
      <c r="J30" s="204"/>
      <c r="K30" s="203"/>
      <c r="L30" s="203"/>
      <c r="M30" s="205"/>
      <c r="N30" s="204"/>
      <c r="O30" s="206"/>
      <c r="P30" s="206"/>
      <c r="Q30" s="207"/>
      <c r="R30" s="207"/>
      <c r="S30" s="57"/>
      <c r="T30" s="202"/>
      <c r="U30" s="57"/>
    </row>
    <row r="31" spans="1:21" x14ac:dyDescent="0.25">
      <c r="A31" s="11">
        <v>4413699</v>
      </c>
      <c r="B31" s="12">
        <v>21001</v>
      </c>
      <c r="C31" s="52" t="s">
        <v>62</v>
      </c>
      <c r="D31" s="27" t="s">
        <v>135</v>
      </c>
      <c r="E31" s="11"/>
      <c r="F31" s="11" t="s">
        <v>131</v>
      </c>
      <c r="G31" s="11" t="s">
        <v>289</v>
      </c>
      <c r="H31" s="11">
        <v>2364</v>
      </c>
      <c r="I31" s="12">
        <v>2015</v>
      </c>
      <c r="J31" s="12"/>
      <c r="K31" s="16">
        <v>43070</v>
      </c>
      <c r="L31" s="16">
        <v>43070</v>
      </c>
      <c r="M31" s="55">
        <v>148</v>
      </c>
      <c r="N31" s="31">
        <v>115</v>
      </c>
      <c r="O31" s="36"/>
      <c r="P31" s="36" t="s">
        <v>204</v>
      </c>
      <c r="Q31" s="6"/>
      <c r="R31" s="3"/>
      <c r="S31" s="11" t="s">
        <v>72</v>
      </c>
      <c r="T31" s="57"/>
      <c r="U31" s="11"/>
    </row>
    <row r="32" spans="1:21" x14ac:dyDescent="0.25">
      <c r="A32" s="11">
        <v>4410699</v>
      </c>
      <c r="B32" s="12">
        <v>21005</v>
      </c>
      <c r="C32" s="52" t="s">
        <v>194</v>
      </c>
      <c r="D32" s="27" t="s">
        <v>135</v>
      </c>
      <c r="E32" s="11"/>
      <c r="F32" s="11" t="s">
        <v>131</v>
      </c>
      <c r="G32" s="11" t="s">
        <v>289</v>
      </c>
      <c r="H32" s="11">
        <v>780</v>
      </c>
      <c r="I32" s="12">
        <v>2015</v>
      </c>
      <c r="J32" s="12"/>
      <c r="K32" s="12">
        <v>2016</v>
      </c>
      <c r="L32" s="12"/>
      <c r="M32" s="55">
        <v>42</v>
      </c>
      <c r="N32" s="31">
        <v>42</v>
      </c>
      <c r="O32" s="36"/>
      <c r="P32" s="289" t="s">
        <v>336</v>
      </c>
      <c r="Q32" s="3"/>
      <c r="R32" s="3"/>
      <c r="S32" s="11" t="s">
        <v>338</v>
      </c>
      <c r="T32" s="57"/>
      <c r="U32" s="11"/>
    </row>
    <row r="33" spans="1:21" x14ac:dyDescent="0.25">
      <c r="A33" s="11">
        <v>4414399</v>
      </c>
      <c r="B33" s="12">
        <v>21008</v>
      </c>
      <c r="C33" s="52" t="s">
        <v>335</v>
      </c>
      <c r="D33" s="27" t="s">
        <v>87</v>
      </c>
      <c r="E33" s="11"/>
      <c r="F33" s="11" t="s">
        <v>132</v>
      </c>
      <c r="G33" s="11" t="s">
        <v>144</v>
      </c>
      <c r="H33" s="11">
        <v>840</v>
      </c>
      <c r="I33" s="12">
        <v>2015</v>
      </c>
      <c r="J33" s="12"/>
      <c r="K33" s="12">
        <v>2017</v>
      </c>
      <c r="L33" s="12">
        <v>2017</v>
      </c>
      <c r="M33" s="55">
        <v>40</v>
      </c>
      <c r="N33" s="31">
        <v>40</v>
      </c>
      <c r="O33" s="36"/>
      <c r="P33" s="290" t="s">
        <v>315</v>
      </c>
      <c r="Q33" s="3"/>
      <c r="R33" s="3"/>
      <c r="S33" s="17" t="s">
        <v>339</v>
      </c>
      <c r="T33" s="57"/>
      <c r="U33" s="11"/>
    </row>
    <row r="34" spans="1:21" x14ac:dyDescent="0.25">
      <c r="A34" s="11"/>
      <c r="B34" s="12">
        <v>21009</v>
      </c>
      <c r="C34" s="11" t="s">
        <v>193</v>
      </c>
      <c r="D34" s="27" t="s">
        <v>87</v>
      </c>
      <c r="E34" s="17"/>
      <c r="F34" s="11" t="s">
        <v>131</v>
      </c>
      <c r="G34" s="11" t="s">
        <v>289</v>
      </c>
      <c r="H34" s="11">
        <v>150</v>
      </c>
      <c r="I34" s="12">
        <v>2015</v>
      </c>
      <c r="J34" s="12"/>
      <c r="K34" s="12">
        <v>2016</v>
      </c>
      <c r="L34" s="12"/>
      <c r="M34" s="55">
        <v>9</v>
      </c>
      <c r="N34" s="31"/>
      <c r="O34" s="36"/>
      <c r="P34" s="36">
        <v>0</v>
      </c>
      <c r="Q34" s="3"/>
      <c r="R34" s="3"/>
      <c r="S34" s="11" t="s">
        <v>347</v>
      </c>
      <c r="T34" s="57"/>
      <c r="U34" s="11"/>
    </row>
    <row r="35" spans="1:21" ht="15.75" thickBot="1" x14ac:dyDescent="0.3">
      <c r="A35" s="11">
        <v>4413799</v>
      </c>
      <c r="B35" s="187">
        <v>21012</v>
      </c>
      <c r="C35" s="186" t="s">
        <v>63</v>
      </c>
      <c r="D35" s="251" t="s">
        <v>36</v>
      </c>
      <c r="E35" s="186"/>
      <c r="F35" s="186" t="s">
        <v>132</v>
      </c>
      <c r="G35" s="186" t="s">
        <v>144</v>
      </c>
      <c r="H35" s="186">
        <v>945</v>
      </c>
      <c r="I35" s="188">
        <v>41913</v>
      </c>
      <c r="J35" s="188">
        <v>41913</v>
      </c>
      <c r="K35" s="188">
        <v>42278</v>
      </c>
      <c r="L35" s="188">
        <v>42309</v>
      </c>
      <c r="M35" s="198">
        <v>40</v>
      </c>
      <c r="N35" s="252">
        <v>38.5</v>
      </c>
      <c r="O35" s="253">
        <v>23280</v>
      </c>
      <c r="P35" s="193">
        <v>4020</v>
      </c>
      <c r="Q35" s="254"/>
      <c r="R35" s="190"/>
      <c r="S35" s="186" t="s">
        <v>304</v>
      </c>
      <c r="T35" s="255"/>
      <c r="U35" s="186"/>
    </row>
    <row r="36" spans="1:21" x14ac:dyDescent="0.25">
      <c r="A36" s="11">
        <v>4414199</v>
      </c>
      <c r="B36" s="172">
        <v>21014</v>
      </c>
      <c r="C36" s="105" t="s">
        <v>64</v>
      </c>
      <c r="D36" s="228" t="s">
        <v>36</v>
      </c>
      <c r="E36" s="105"/>
      <c r="F36" s="105" t="s">
        <v>131</v>
      </c>
      <c r="G36" s="105" t="s">
        <v>289</v>
      </c>
      <c r="H36" s="105">
        <v>2649</v>
      </c>
      <c r="I36" s="181">
        <v>42309</v>
      </c>
      <c r="J36" s="172"/>
      <c r="K36" s="181">
        <v>42856</v>
      </c>
      <c r="L36" s="181">
        <v>43040</v>
      </c>
      <c r="M36" s="182">
        <v>101</v>
      </c>
      <c r="N36" s="183">
        <v>101</v>
      </c>
      <c r="O36" s="212"/>
      <c r="P36" s="212" t="s">
        <v>204</v>
      </c>
      <c r="Q36" s="286"/>
      <c r="R36" s="184"/>
      <c r="S36" s="105" t="s">
        <v>343</v>
      </c>
      <c r="T36" s="241"/>
      <c r="U36" s="105"/>
    </row>
    <row r="37" spans="1:21" x14ac:dyDescent="0.25">
      <c r="A37" s="11">
        <v>4413501</v>
      </c>
      <c r="B37" s="87">
        <v>21015</v>
      </c>
      <c r="C37" s="11" t="s">
        <v>65</v>
      </c>
      <c r="D37" s="29" t="s">
        <v>92</v>
      </c>
      <c r="E37" s="11"/>
      <c r="F37" s="11" t="s">
        <v>143</v>
      </c>
      <c r="G37" s="11"/>
      <c r="H37" s="11"/>
      <c r="I37" s="16" t="s">
        <v>67</v>
      </c>
      <c r="J37" s="16"/>
      <c r="K37" s="16"/>
      <c r="L37" s="16"/>
      <c r="M37" s="55">
        <f>56.5-21.4</f>
        <v>35.1</v>
      </c>
      <c r="N37" s="31">
        <v>36.1</v>
      </c>
      <c r="O37" s="36"/>
      <c r="P37" s="36"/>
      <c r="Q37" s="3"/>
      <c r="R37" s="3"/>
      <c r="S37" s="104"/>
      <c r="T37" s="57"/>
      <c r="U37" s="11"/>
    </row>
    <row r="38" spans="1:21" x14ac:dyDescent="0.25">
      <c r="A38" s="11" t="s">
        <v>83</v>
      </c>
      <c r="B38" s="12">
        <v>21017</v>
      </c>
      <c r="C38" s="11" t="s">
        <v>68</v>
      </c>
      <c r="D38" s="26" t="s">
        <v>42</v>
      </c>
      <c r="E38" s="11"/>
      <c r="F38" s="11" t="s">
        <v>132</v>
      </c>
      <c r="G38" s="11" t="s">
        <v>206</v>
      </c>
      <c r="H38" s="11">
        <v>1287</v>
      </c>
      <c r="I38" s="12">
        <v>2014</v>
      </c>
      <c r="J38" s="16">
        <v>42125</v>
      </c>
      <c r="K38" s="12">
        <v>2015</v>
      </c>
      <c r="L38" s="16">
        <v>42491</v>
      </c>
      <c r="M38" s="55">
        <v>65</v>
      </c>
      <c r="N38" s="31">
        <v>49.2</v>
      </c>
      <c r="O38" s="36">
        <v>20453</v>
      </c>
      <c r="P38" s="124">
        <v>1805</v>
      </c>
      <c r="Q38" s="3"/>
      <c r="R38" s="3"/>
      <c r="S38" s="11" t="s">
        <v>344</v>
      </c>
      <c r="T38" s="57"/>
      <c r="U38" s="11"/>
    </row>
    <row r="39" spans="1:21" x14ac:dyDescent="0.25">
      <c r="A39" s="11"/>
      <c r="B39" s="12">
        <v>21021</v>
      </c>
      <c r="C39" s="52" t="s">
        <v>160</v>
      </c>
      <c r="D39" s="29" t="s">
        <v>92</v>
      </c>
      <c r="E39" s="11"/>
      <c r="F39" s="11" t="s">
        <v>189</v>
      </c>
      <c r="G39" s="11" t="s">
        <v>214</v>
      </c>
      <c r="H39" s="11"/>
      <c r="I39" s="12">
        <v>2015</v>
      </c>
      <c r="J39" s="12"/>
      <c r="K39" s="12">
        <v>2015</v>
      </c>
      <c r="L39" s="16"/>
      <c r="M39" s="55">
        <v>5</v>
      </c>
      <c r="N39" s="31"/>
      <c r="O39" s="36"/>
      <c r="P39" s="36">
        <v>0</v>
      </c>
      <c r="Q39" s="3"/>
      <c r="R39" s="3"/>
      <c r="S39" s="11" t="s">
        <v>318</v>
      </c>
      <c r="T39" s="57"/>
      <c r="U39" s="11"/>
    </row>
    <row r="40" spans="1:21" ht="15.75" thickBot="1" x14ac:dyDescent="0.3">
      <c r="A40" s="11"/>
      <c r="B40" s="187">
        <v>21027</v>
      </c>
      <c r="C40" s="186" t="s">
        <v>308</v>
      </c>
      <c r="D40" s="28" t="s">
        <v>31</v>
      </c>
      <c r="E40" s="186"/>
      <c r="F40" s="186" t="s">
        <v>43</v>
      </c>
      <c r="G40" s="186" t="s">
        <v>321</v>
      </c>
      <c r="H40" s="186"/>
      <c r="I40" s="187">
        <v>2015</v>
      </c>
      <c r="J40" s="188">
        <v>2016</v>
      </c>
      <c r="K40" s="187">
        <v>2018</v>
      </c>
      <c r="L40" s="187"/>
      <c r="M40" s="231">
        <v>36</v>
      </c>
      <c r="N40" s="189">
        <v>39.5</v>
      </c>
      <c r="O40" s="193"/>
      <c r="P40" s="193">
        <v>4888</v>
      </c>
      <c r="Q40" s="190"/>
      <c r="R40" s="229"/>
      <c r="S40" s="186" t="s">
        <v>345</v>
      </c>
      <c r="T40" s="257"/>
      <c r="U40" s="186"/>
    </row>
    <row r="41" spans="1:21" x14ac:dyDescent="0.25">
      <c r="A41" s="11"/>
      <c r="B41" s="172">
        <v>21029</v>
      </c>
      <c r="C41" s="105" t="s">
        <v>310</v>
      </c>
      <c r="D41" s="256" t="s">
        <v>87</v>
      </c>
      <c r="E41" s="105"/>
      <c r="F41" s="105" t="s">
        <v>131</v>
      </c>
      <c r="G41" s="105" t="s">
        <v>289</v>
      </c>
      <c r="H41" s="105"/>
      <c r="I41" s="172">
        <v>2015</v>
      </c>
      <c r="J41" s="172">
        <v>2016</v>
      </c>
      <c r="K41" s="172">
        <v>2017</v>
      </c>
      <c r="L41" s="172"/>
      <c r="M41" s="182">
        <v>40</v>
      </c>
      <c r="N41" s="183">
        <v>40</v>
      </c>
      <c r="O41" s="212"/>
      <c r="P41" s="172" t="s">
        <v>204</v>
      </c>
      <c r="Q41" s="184"/>
      <c r="R41" s="250"/>
      <c r="S41" s="105" t="s">
        <v>346</v>
      </c>
      <c r="T41" s="241"/>
      <c r="U41" s="105"/>
    </row>
    <row r="42" spans="1:21" x14ac:dyDescent="0.25">
      <c r="A42" s="11"/>
      <c r="B42" s="12">
        <v>21031</v>
      </c>
      <c r="C42" s="11" t="s">
        <v>322</v>
      </c>
      <c r="D42" s="29" t="s">
        <v>92</v>
      </c>
      <c r="E42" s="11"/>
      <c r="F42" s="11" t="s">
        <v>43</v>
      </c>
      <c r="G42" s="11"/>
      <c r="H42" s="11"/>
      <c r="I42" s="12">
        <v>2015</v>
      </c>
      <c r="J42" s="12"/>
      <c r="K42" s="12">
        <v>2016</v>
      </c>
      <c r="L42" s="16"/>
      <c r="M42" s="55">
        <v>50</v>
      </c>
      <c r="N42" s="31"/>
      <c r="O42" s="36"/>
      <c r="P42" s="12" t="s">
        <v>204</v>
      </c>
      <c r="Q42" s="168"/>
      <c r="R42" s="3"/>
      <c r="S42" s="17" t="s">
        <v>260</v>
      </c>
      <c r="T42" s="57"/>
      <c r="U42" s="11"/>
    </row>
    <row r="43" spans="1:21" x14ac:dyDescent="0.25">
      <c r="A43" s="11"/>
      <c r="B43" s="87">
        <v>25001</v>
      </c>
      <c r="C43" s="11" t="s">
        <v>168</v>
      </c>
      <c r="D43" s="27" t="s">
        <v>87</v>
      </c>
      <c r="E43" s="11"/>
      <c r="F43" s="11" t="s">
        <v>131</v>
      </c>
      <c r="G43" s="11" t="s">
        <v>232</v>
      </c>
      <c r="H43" s="11">
        <v>268</v>
      </c>
      <c r="I43" s="12">
        <v>2015</v>
      </c>
      <c r="J43" s="12"/>
      <c r="K43" s="12">
        <v>2016</v>
      </c>
      <c r="L43" s="16"/>
      <c r="M43" s="55">
        <v>11.5</v>
      </c>
      <c r="N43" s="31"/>
      <c r="O43" s="36"/>
      <c r="P43" s="125">
        <v>0</v>
      </c>
      <c r="Q43" s="3"/>
      <c r="R43" s="3"/>
      <c r="S43" s="11" t="s">
        <v>319</v>
      </c>
      <c r="T43" s="57"/>
      <c r="U43" s="11"/>
    </row>
    <row r="44" spans="1:21" x14ac:dyDescent="0.25">
      <c r="A44" s="11"/>
      <c r="B44" s="87">
        <v>25002</v>
      </c>
      <c r="C44" s="11" t="s">
        <v>164</v>
      </c>
      <c r="D44" s="27" t="s">
        <v>87</v>
      </c>
      <c r="E44" s="11"/>
      <c r="F44" s="11" t="s">
        <v>131</v>
      </c>
      <c r="G44" s="11" t="s">
        <v>216</v>
      </c>
      <c r="H44" s="11">
        <v>480</v>
      </c>
      <c r="I44" s="16">
        <v>42217</v>
      </c>
      <c r="J44" s="16"/>
      <c r="K44" s="16">
        <v>42583</v>
      </c>
      <c r="L44" s="16">
        <v>42705</v>
      </c>
      <c r="M44" s="55">
        <v>13</v>
      </c>
      <c r="N44" s="31">
        <v>13</v>
      </c>
      <c r="O44" s="36">
        <v>29880</v>
      </c>
      <c r="P44" s="37">
        <v>0</v>
      </c>
      <c r="Q44" s="3"/>
      <c r="R44" s="3"/>
      <c r="S44" s="11" t="s">
        <v>320</v>
      </c>
      <c r="T44" s="57"/>
      <c r="U44" s="11"/>
    </row>
    <row r="45" spans="1:21" ht="15.75" thickBot="1" x14ac:dyDescent="0.3">
      <c r="A45" s="11"/>
      <c r="B45" s="259">
        <v>25003</v>
      </c>
      <c r="C45" s="186" t="s">
        <v>163</v>
      </c>
      <c r="D45" s="229" t="s">
        <v>87</v>
      </c>
      <c r="E45" s="186"/>
      <c r="F45" s="186" t="s">
        <v>43</v>
      </c>
      <c r="G45" s="186"/>
      <c r="H45" s="186">
        <v>282</v>
      </c>
      <c r="I45" s="187">
        <v>2016</v>
      </c>
      <c r="J45" s="187"/>
      <c r="K45" s="187">
        <v>2017</v>
      </c>
      <c r="L45" s="188"/>
      <c r="M45" s="231">
        <v>12.7</v>
      </c>
      <c r="N45" s="189"/>
      <c r="O45" s="193"/>
      <c r="P45" s="253">
        <v>0</v>
      </c>
      <c r="Q45" s="190"/>
      <c r="R45" s="190"/>
      <c r="S45" s="186"/>
      <c r="T45" s="257"/>
      <c r="U45" s="186"/>
    </row>
    <row r="46" spans="1:21" x14ac:dyDescent="0.25">
      <c r="A46" s="11"/>
      <c r="B46" s="258">
        <v>25004</v>
      </c>
      <c r="C46" s="105" t="s">
        <v>161</v>
      </c>
      <c r="D46" s="256" t="s">
        <v>87</v>
      </c>
      <c r="E46" s="105"/>
      <c r="F46" s="105" t="s">
        <v>131</v>
      </c>
      <c r="G46" s="105" t="s">
        <v>208</v>
      </c>
      <c r="H46" s="105"/>
      <c r="I46" s="181"/>
      <c r="J46" s="181"/>
      <c r="K46" s="181"/>
      <c r="L46" s="181"/>
      <c r="M46" s="182" t="s">
        <v>162</v>
      </c>
      <c r="N46" s="183"/>
      <c r="O46" s="212"/>
      <c r="P46" s="212" t="s">
        <v>204</v>
      </c>
      <c r="Q46" s="227"/>
      <c r="R46" s="184"/>
      <c r="S46" s="105" t="s">
        <v>309</v>
      </c>
      <c r="T46" s="241"/>
      <c r="U46" s="105"/>
    </row>
    <row r="47" spans="1:21" x14ac:dyDescent="0.25">
      <c r="A47" s="11">
        <v>4415499</v>
      </c>
      <c r="B47" s="12">
        <v>26001</v>
      </c>
      <c r="C47" s="84" t="s">
        <v>59</v>
      </c>
      <c r="D47" s="27" t="s">
        <v>87</v>
      </c>
      <c r="E47" s="11" t="s">
        <v>23</v>
      </c>
      <c r="F47" s="11" t="s">
        <v>132</v>
      </c>
      <c r="G47" s="11" t="s">
        <v>144</v>
      </c>
      <c r="H47" s="11">
        <v>2312</v>
      </c>
      <c r="I47" s="16">
        <v>41883</v>
      </c>
      <c r="J47" s="16">
        <v>41944</v>
      </c>
      <c r="K47" s="16">
        <v>42339</v>
      </c>
      <c r="L47" s="16">
        <v>42339</v>
      </c>
      <c r="M47" s="55">
        <v>110.25</v>
      </c>
      <c r="N47" s="100">
        <v>110.25</v>
      </c>
      <c r="O47" s="36">
        <v>36000</v>
      </c>
      <c r="P47" s="36">
        <v>0</v>
      </c>
      <c r="Q47" s="3"/>
      <c r="R47" s="3"/>
      <c r="S47" s="11"/>
      <c r="T47" s="57"/>
      <c r="U47" s="11"/>
    </row>
    <row r="48" spans="1:21" x14ac:dyDescent="0.25">
      <c r="A48" s="11">
        <v>4415599</v>
      </c>
      <c r="B48" s="12">
        <v>26003</v>
      </c>
      <c r="C48" s="52" t="s">
        <v>60</v>
      </c>
      <c r="D48" s="25" t="s">
        <v>36</v>
      </c>
      <c r="E48" s="11"/>
      <c r="F48" s="11" t="s">
        <v>132</v>
      </c>
      <c r="G48" s="11" t="s">
        <v>144</v>
      </c>
      <c r="H48" s="11">
        <v>5371</v>
      </c>
      <c r="I48" s="16">
        <v>41944</v>
      </c>
      <c r="J48" s="16">
        <v>42036</v>
      </c>
      <c r="K48" s="16">
        <v>42705</v>
      </c>
      <c r="L48" s="16">
        <v>42705</v>
      </c>
      <c r="M48" s="55">
        <v>240</v>
      </c>
      <c r="N48" s="31">
        <v>240</v>
      </c>
      <c r="O48" s="36">
        <v>25250</v>
      </c>
      <c r="P48" s="36">
        <v>5300</v>
      </c>
      <c r="Q48" s="3"/>
      <c r="R48" s="3"/>
      <c r="S48" s="11"/>
      <c r="T48" s="57" t="s">
        <v>82</v>
      </c>
      <c r="U48" s="11"/>
    </row>
    <row r="49" spans="1:21" x14ac:dyDescent="0.25">
      <c r="A49" s="11">
        <v>4401699</v>
      </c>
      <c r="B49" s="12">
        <v>26005</v>
      </c>
      <c r="C49" s="52" t="s">
        <v>61</v>
      </c>
      <c r="D49" s="11" t="s">
        <v>146</v>
      </c>
      <c r="E49" s="11"/>
      <c r="F49" s="11" t="s">
        <v>43</v>
      </c>
      <c r="G49" s="11" t="s">
        <v>206</v>
      </c>
      <c r="H49" s="11">
        <v>190</v>
      </c>
      <c r="I49" s="12">
        <v>2017</v>
      </c>
      <c r="J49" s="12"/>
      <c r="K49" s="12">
        <v>2017</v>
      </c>
      <c r="L49" s="12"/>
      <c r="M49" s="55">
        <v>8</v>
      </c>
      <c r="N49" s="31">
        <v>5</v>
      </c>
      <c r="O49" s="36"/>
      <c r="P49" s="36">
        <v>0</v>
      </c>
      <c r="Q49" s="3"/>
      <c r="R49" s="3"/>
      <c r="S49" s="11" t="s">
        <v>52</v>
      </c>
      <c r="T49" s="57"/>
      <c r="U49" s="11"/>
    </row>
    <row r="50" spans="1:21" x14ac:dyDescent="0.25">
      <c r="A50" s="11"/>
      <c r="B50" s="87">
        <v>26011</v>
      </c>
      <c r="C50" s="11" t="s">
        <v>165</v>
      </c>
      <c r="D50" s="26" t="s">
        <v>202</v>
      </c>
      <c r="E50" s="11"/>
      <c r="F50" s="11" t="s">
        <v>43</v>
      </c>
      <c r="G50" s="11"/>
      <c r="H50" s="11">
        <v>1700</v>
      </c>
      <c r="I50" s="12">
        <v>2019</v>
      </c>
      <c r="J50" s="16"/>
      <c r="K50" s="12">
        <v>2020</v>
      </c>
      <c r="L50" s="12"/>
      <c r="M50" s="55">
        <v>2</v>
      </c>
      <c r="N50" s="31"/>
      <c r="O50" s="36"/>
      <c r="P50" s="36" t="s">
        <v>204</v>
      </c>
      <c r="Q50" s="3"/>
      <c r="R50" s="3"/>
      <c r="S50" s="11"/>
      <c r="T50" s="57"/>
      <c r="U50" s="11"/>
    </row>
    <row r="51" spans="1:21" x14ac:dyDescent="0.25">
      <c r="A51" s="42"/>
      <c r="B51" s="87">
        <v>26016</v>
      </c>
      <c r="C51" s="11" t="s">
        <v>286</v>
      </c>
      <c r="D51" s="25" t="s">
        <v>36</v>
      </c>
      <c r="E51" s="11"/>
      <c r="F51" s="11" t="s">
        <v>287</v>
      </c>
      <c r="G51" s="11" t="s">
        <v>18</v>
      </c>
      <c r="H51" s="11">
        <v>60</v>
      </c>
      <c r="I51" s="12" t="s">
        <v>288</v>
      </c>
      <c r="J51" s="12"/>
      <c r="K51" s="12">
        <v>2016</v>
      </c>
      <c r="L51" s="12"/>
      <c r="M51" s="55">
        <v>1.3</v>
      </c>
      <c r="N51" s="31">
        <v>1.3</v>
      </c>
      <c r="O51" s="36">
        <v>21500</v>
      </c>
      <c r="P51" s="36">
        <v>0</v>
      </c>
      <c r="Q51" s="3"/>
      <c r="R51" s="3"/>
      <c r="S51" s="11"/>
      <c r="T51" s="57"/>
      <c r="U51" s="11"/>
    </row>
    <row r="52" spans="1:21" x14ac:dyDescent="0.25">
      <c r="A52" s="42"/>
      <c r="B52" s="221" t="s">
        <v>49</v>
      </c>
      <c r="C52" s="202"/>
      <c r="D52" s="202"/>
      <c r="E52" s="202"/>
      <c r="F52" s="202"/>
      <c r="G52" s="202"/>
      <c r="H52" s="202"/>
      <c r="I52" s="204"/>
      <c r="J52" s="204"/>
      <c r="K52" s="204"/>
      <c r="L52" s="204"/>
      <c r="M52" s="205"/>
      <c r="N52" s="204"/>
      <c r="O52" s="206"/>
      <c r="P52" s="206"/>
      <c r="Q52" s="207"/>
      <c r="R52" s="207"/>
      <c r="S52" s="57"/>
      <c r="T52" s="202"/>
      <c r="U52" s="57"/>
    </row>
    <row r="53" spans="1:21" x14ac:dyDescent="0.25">
      <c r="A53" s="11">
        <v>4541402</v>
      </c>
      <c r="B53" s="12">
        <v>15001</v>
      </c>
      <c r="C53" s="11" t="s">
        <v>8</v>
      </c>
      <c r="D53" s="23" t="s">
        <v>7</v>
      </c>
      <c r="E53" s="11"/>
      <c r="F53" s="11" t="s">
        <v>132</v>
      </c>
      <c r="G53" s="11" t="s">
        <v>144</v>
      </c>
      <c r="H53" s="11">
        <v>2500</v>
      </c>
      <c r="I53" s="16">
        <v>42125</v>
      </c>
      <c r="J53" s="16">
        <v>42125</v>
      </c>
      <c r="K53" s="16">
        <v>42644</v>
      </c>
      <c r="L53" s="16">
        <v>42644</v>
      </c>
      <c r="M53" s="55">
        <v>67.650000000000006</v>
      </c>
      <c r="N53" s="31">
        <v>67.650000000000006</v>
      </c>
      <c r="O53" s="36">
        <v>21700</v>
      </c>
      <c r="P53" s="36">
        <v>0</v>
      </c>
      <c r="Q53" s="4"/>
      <c r="R53" s="4"/>
      <c r="S53" s="11"/>
      <c r="T53" s="57"/>
      <c r="U53" s="11"/>
    </row>
    <row r="54" spans="1:21" x14ac:dyDescent="0.25">
      <c r="A54" s="11"/>
      <c r="B54" s="12">
        <v>15007</v>
      </c>
      <c r="C54" s="11" t="s">
        <v>166</v>
      </c>
      <c r="D54" s="287" t="s">
        <v>323</v>
      </c>
      <c r="E54" s="11"/>
      <c r="F54" s="17" t="s">
        <v>43</v>
      </c>
      <c r="G54" s="11" t="s">
        <v>324</v>
      </c>
      <c r="H54" s="11"/>
      <c r="I54" s="12">
        <v>2015</v>
      </c>
      <c r="J54" s="16">
        <v>42339</v>
      </c>
      <c r="K54" s="12">
        <v>2016</v>
      </c>
      <c r="L54" s="12">
        <v>2016</v>
      </c>
      <c r="M54" s="55">
        <v>1</v>
      </c>
      <c r="N54" s="31"/>
      <c r="O54" s="36"/>
      <c r="P54" s="36">
        <v>0</v>
      </c>
      <c r="Q54" s="4"/>
      <c r="R54" s="4"/>
      <c r="S54" s="11"/>
      <c r="T54" s="57"/>
      <c r="U54" s="11"/>
    </row>
    <row r="55" spans="1:21" x14ac:dyDescent="0.25">
      <c r="A55" s="11"/>
      <c r="B55" s="30" t="s">
        <v>167</v>
      </c>
      <c r="C55" s="202"/>
      <c r="D55" s="207"/>
      <c r="E55" s="202"/>
      <c r="F55" s="202"/>
      <c r="G55" s="202"/>
      <c r="H55" s="202"/>
      <c r="I55" s="204"/>
      <c r="J55" s="204"/>
      <c r="K55" s="204"/>
      <c r="L55" s="204"/>
      <c r="M55" s="205"/>
      <c r="N55" s="204"/>
      <c r="O55" s="206"/>
      <c r="P55" s="206"/>
      <c r="Q55" s="207"/>
      <c r="R55" s="207"/>
      <c r="S55" s="57"/>
      <c r="T55" s="202"/>
      <c r="U55" s="57"/>
    </row>
    <row r="56" spans="1:21" x14ac:dyDescent="0.25">
      <c r="A56" s="11">
        <v>6010399</v>
      </c>
      <c r="B56" s="12">
        <v>41011</v>
      </c>
      <c r="C56" s="11" t="s">
        <v>34</v>
      </c>
      <c r="D56" s="24" t="s">
        <v>75</v>
      </c>
      <c r="E56" s="11" t="s">
        <v>23</v>
      </c>
      <c r="F56" s="11" t="s">
        <v>131</v>
      </c>
      <c r="G56" s="11" t="s">
        <v>18</v>
      </c>
      <c r="H56" s="11"/>
      <c r="I56" s="12">
        <v>2014</v>
      </c>
      <c r="J56" s="12">
        <v>2016</v>
      </c>
      <c r="K56" s="12">
        <v>2016</v>
      </c>
      <c r="L56" s="87">
        <v>2016</v>
      </c>
      <c r="M56" s="55">
        <v>41</v>
      </c>
      <c r="N56" s="31">
        <v>41</v>
      </c>
      <c r="O56" s="36"/>
      <c r="P56" s="36">
        <v>0</v>
      </c>
      <c r="Q56" s="6"/>
      <c r="R56" s="3"/>
      <c r="S56" s="11" t="s">
        <v>325</v>
      </c>
      <c r="T56" s="57"/>
      <c r="U56" s="11"/>
    </row>
    <row r="57" spans="1:21" x14ac:dyDescent="0.25">
      <c r="A57" s="11">
        <v>4503899</v>
      </c>
      <c r="B57" s="12">
        <v>60003</v>
      </c>
      <c r="C57" s="11" t="s">
        <v>35</v>
      </c>
      <c r="D57" s="24" t="s">
        <v>75</v>
      </c>
      <c r="E57" s="11" t="s">
        <v>44</v>
      </c>
      <c r="F57" s="11" t="s">
        <v>132</v>
      </c>
      <c r="G57" s="11" t="s">
        <v>144</v>
      </c>
      <c r="H57" s="11">
        <v>2972</v>
      </c>
      <c r="I57" s="12">
        <v>2014</v>
      </c>
      <c r="J57" s="12" t="s">
        <v>74</v>
      </c>
      <c r="K57" s="16">
        <v>42339</v>
      </c>
      <c r="L57" s="16">
        <v>42583</v>
      </c>
      <c r="M57" s="56">
        <v>87</v>
      </c>
      <c r="N57" s="31">
        <v>86.5</v>
      </c>
      <c r="O57" s="36">
        <v>22476</v>
      </c>
      <c r="P57" s="36">
        <v>0</v>
      </c>
      <c r="Q57" s="3"/>
      <c r="R57" s="3"/>
      <c r="S57" s="11" t="s">
        <v>242</v>
      </c>
      <c r="T57" s="57"/>
      <c r="U57" s="11"/>
    </row>
    <row r="58" spans="1:21" x14ac:dyDescent="0.25">
      <c r="A58" s="11">
        <v>4471301</v>
      </c>
      <c r="B58" s="12">
        <v>60005</v>
      </c>
      <c r="C58" s="11" t="s">
        <v>39</v>
      </c>
      <c r="D58" s="24" t="s">
        <v>75</v>
      </c>
      <c r="E58" s="11" t="s">
        <v>23</v>
      </c>
      <c r="F58" s="11" t="s">
        <v>43</v>
      </c>
      <c r="G58" s="11" t="s">
        <v>324</v>
      </c>
      <c r="H58" s="17">
        <v>5341</v>
      </c>
      <c r="I58" s="12">
        <v>2014</v>
      </c>
      <c r="J58" s="12" t="s">
        <v>292</v>
      </c>
      <c r="K58" s="12">
        <v>2015</v>
      </c>
      <c r="L58" s="12">
        <v>2016</v>
      </c>
      <c r="M58" s="56">
        <v>70</v>
      </c>
      <c r="N58" s="31">
        <v>85</v>
      </c>
      <c r="O58" s="36"/>
      <c r="P58" s="36">
        <v>0</v>
      </c>
      <c r="Q58" s="5"/>
      <c r="R58" s="168"/>
      <c r="S58" s="11" t="s">
        <v>326</v>
      </c>
      <c r="T58" s="57"/>
      <c r="U58" s="11"/>
    </row>
    <row r="59" spans="1:21" x14ac:dyDescent="0.25">
      <c r="A59" s="11"/>
      <c r="B59" s="12">
        <v>60008</v>
      </c>
      <c r="C59" s="11" t="s">
        <v>136</v>
      </c>
      <c r="D59" s="27" t="s">
        <v>135</v>
      </c>
      <c r="E59" s="43"/>
      <c r="F59" s="17" t="s">
        <v>43</v>
      </c>
      <c r="G59" s="57" t="s">
        <v>137</v>
      </c>
      <c r="H59" s="11"/>
      <c r="I59" s="16">
        <v>42339</v>
      </c>
      <c r="J59" s="12"/>
      <c r="K59" s="16">
        <v>43070</v>
      </c>
      <c r="L59" s="12"/>
      <c r="M59" s="55">
        <v>130</v>
      </c>
      <c r="N59" s="31" t="s">
        <v>207</v>
      </c>
      <c r="O59" s="36"/>
      <c r="P59" s="36" t="s">
        <v>204</v>
      </c>
      <c r="Q59" s="5"/>
      <c r="R59" s="5"/>
      <c r="S59" s="11" t="s">
        <v>312</v>
      </c>
      <c r="T59" s="57"/>
      <c r="U59" s="11"/>
    </row>
    <row r="60" spans="1:21" x14ac:dyDescent="0.25">
      <c r="A60" s="42"/>
      <c r="B60" s="200" t="s">
        <v>50</v>
      </c>
      <c r="C60" s="202"/>
      <c r="D60" s="202"/>
      <c r="E60" s="202"/>
      <c r="F60" s="202"/>
      <c r="G60" s="202"/>
      <c r="H60" s="202"/>
      <c r="I60" s="204"/>
      <c r="J60" s="204"/>
      <c r="K60" s="204"/>
      <c r="L60" s="204"/>
      <c r="M60" s="205"/>
      <c r="N60" s="204"/>
      <c r="O60" s="206"/>
      <c r="P60" s="206"/>
      <c r="Q60" s="202"/>
      <c r="R60" s="202"/>
      <c r="S60" s="57"/>
      <c r="T60" s="202"/>
      <c r="U60" s="57"/>
    </row>
    <row r="61" spans="1:21" x14ac:dyDescent="0.25">
      <c r="A61" s="42">
        <v>4007199</v>
      </c>
      <c r="B61" s="12">
        <v>10001</v>
      </c>
      <c r="C61" s="11" t="s">
        <v>176</v>
      </c>
      <c r="D61" s="26" t="s">
        <v>42</v>
      </c>
      <c r="E61" s="11" t="s">
        <v>23</v>
      </c>
      <c r="F61" s="11" t="s">
        <v>131</v>
      </c>
      <c r="G61" s="11" t="s">
        <v>18</v>
      </c>
      <c r="H61" s="11">
        <v>11284</v>
      </c>
      <c r="I61" s="12">
        <v>2015</v>
      </c>
      <c r="J61" s="16">
        <v>42675</v>
      </c>
      <c r="K61" s="16">
        <v>43191</v>
      </c>
      <c r="L61" s="16">
        <v>43404</v>
      </c>
      <c r="M61" s="55">
        <v>390</v>
      </c>
      <c r="N61" s="12">
        <v>447</v>
      </c>
      <c r="O61" s="36">
        <v>26852</v>
      </c>
      <c r="P61" s="118">
        <f>-Q62</f>
        <v>0</v>
      </c>
      <c r="Q61" s="3"/>
      <c r="R61" s="6"/>
      <c r="S61" s="11" t="s">
        <v>281</v>
      </c>
      <c r="T61" s="57"/>
      <c r="U61" s="11"/>
    </row>
    <row r="62" spans="1:21" x14ac:dyDescent="0.25">
      <c r="A62" s="42"/>
      <c r="B62" s="12">
        <v>10002</v>
      </c>
      <c r="C62" s="11" t="s">
        <v>175</v>
      </c>
      <c r="D62" s="26" t="s">
        <v>42</v>
      </c>
      <c r="E62" s="11"/>
      <c r="F62" s="11"/>
      <c r="G62" s="17" t="s">
        <v>341</v>
      </c>
      <c r="H62" s="11">
        <v>0</v>
      </c>
      <c r="I62" s="12">
        <v>2014</v>
      </c>
      <c r="J62" s="16"/>
      <c r="K62" s="12">
        <v>2015</v>
      </c>
      <c r="L62" s="16"/>
      <c r="M62" s="55">
        <v>74.3</v>
      </c>
      <c r="N62" s="12">
        <v>75</v>
      </c>
      <c r="O62" s="36"/>
      <c r="P62" s="36">
        <v>17392</v>
      </c>
      <c r="Q62" s="3"/>
      <c r="R62" s="3"/>
      <c r="S62" s="11" t="s">
        <v>305</v>
      </c>
      <c r="T62" s="57"/>
      <c r="U62" s="11"/>
    </row>
    <row r="63" spans="1:21" x14ac:dyDescent="0.25">
      <c r="A63" s="42"/>
      <c r="B63" s="12">
        <v>10003</v>
      </c>
      <c r="C63" s="11" t="s">
        <v>139</v>
      </c>
      <c r="D63" s="26" t="s">
        <v>202</v>
      </c>
      <c r="E63" s="11"/>
      <c r="F63" s="11" t="s">
        <v>43</v>
      </c>
      <c r="G63" s="17" t="s">
        <v>324</v>
      </c>
      <c r="H63" s="11"/>
      <c r="I63" s="12"/>
      <c r="J63" s="16"/>
      <c r="K63" s="16">
        <v>43252</v>
      </c>
      <c r="L63" s="12"/>
      <c r="M63" s="55">
        <v>23.5</v>
      </c>
      <c r="N63" s="12">
        <v>32</v>
      </c>
      <c r="O63" s="36"/>
      <c r="P63" s="36" t="s">
        <v>204</v>
      </c>
      <c r="Q63" s="3"/>
      <c r="R63" s="6"/>
      <c r="S63" s="11" t="s">
        <v>177</v>
      </c>
      <c r="T63" s="57"/>
      <c r="U63" s="11"/>
    </row>
    <row r="64" spans="1:21" ht="15.75" thickBot="1" x14ac:dyDescent="0.3">
      <c r="A64" s="42"/>
      <c r="B64" s="187">
        <v>10006</v>
      </c>
      <c r="C64" s="186" t="s">
        <v>327</v>
      </c>
      <c r="D64" s="261" t="s">
        <v>259</v>
      </c>
      <c r="E64" s="186"/>
      <c r="F64" s="186" t="s">
        <v>43</v>
      </c>
      <c r="G64" s="230" t="s">
        <v>72</v>
      </c>
      <c r="H64" s="186">
        <v>0</v>
      </c>
      <c r="I64" s="187"/>
      <c r="J64" s="188"/>
      <c r="K64" s="188"/>
      <c r="L64" s="187"/>
      <c r="M64" s="231">
        <v>2</v>
      </c>
      <c r="N64" s="187">
        <v>2</v>
      </c>
      <c r="O64" s="193"/>
      <c r="P64" s="193"/>
      <c r="Q64" s="190"/>
      <c r="R64" s="190"/>
      <c r="S64" s="186"/>
      <c r="T64" s="257"/>
      <c r="U64" s="186"/>
    </row>
    <row r="65" spans="1:27" x14ac:dyDescent="0.25">
      <c r="A65" s="42">
        <v>4002501</v>
      </c>
      <c r="B65" s="172">
        <v>4002501</v>
      </c>
      <c r="C65" s="105" t="s">
        <v>170</v>
      </c>
      <c r="D65" s="260" t="s">
        <v>75</v>
      </c>
      <c r="E65" s="104" t="s">
        <v>23</v>
      </c>
      <c r="F65" s="105" t="s">
        <v>132</v>
      </c>
      <c r="G65" s="105" t="s">
        <v>226</v>
      </c>
      <c r="H65" s="105"/>
      <c r="I65" s="258">
        <v>2014</v>
      </c>
      <c r="J65" s="258"/>
      <c r="K65" s="258">
        <v>2014</v>
      </c>
      <c r="L65" s="237">
        <v>42036</v>
      </c>
      <c r="M65" s="295">
        <v>520.5</v>
      </c>
      <c r="N65" s="295">
        <v>520.5</v>
      </c>
      <c r="O65" s="116"/>
      <c r="P65" s="116"/>
      <c r="Q65" s="184"/>
      <c r="R65" s="184"/>
      <c r="S65" s="105"/>
      <c r="T65" s="241"/>
      <c r="U65" s="105"/>
    </row>
    <row r="66" spans="1:27" x14ac:dyDescent="0.25">
      <c r="A66" s="42"/>
      <c r="B66" s="12">
        <v>4002599</v>
      </c>
      <c r="C66" s="45" t="s">
        <v>196</v>
      </c>
      <c r="D66" s="24" t="s">
        <v>75</v>
      </c>
      <c r="E66" s="104"/>
      <c r="F66" s="11" t="s">
        <v>132</v>
      </c>
      <c r="G66" s="11" t="s">
        <v>225</v>
      </c>
      <c r="H66" s="11"/>
      <c r="I66" s="68">
        <v>42125</v>
      </c>
      <c r="J66" s="68">
        <v>42125</v>
      </c>
      <c r="K66" s="68">
        <v>42767</v>
      </c>
      <c r="L66" s="68">
        <v>42767</v>
      </c>
      <c r="M66" s="296"/>
      <c r="N66" s="296"/>
      <c r="O66" s="116"/>
      <c r="P66" s="116"/>
      <c r="Q66" s="6"/>
      <c r="R66" s="3"/>
      <c r="S66" s="104" t="s">
        <v>293</v>
      </c>
      <c r="T66" s="57"/>
      <c r="U66" s="11"/>
    </row>
    <row r="67" spans="1:27" x14ac:dyDescent="0.25">
      <c r="A67" s="42"/>
      <c r="B67" s="12">
        <v>10014</v>
      </c>
      <c r="C67" s="11" t="s">
        <v>171</v>
      </c>
      <c r="D67" s="24" t="s">
        <v>75</v>
      </c>
      <c r="E67" s="104"/>
      <c r="F67" s="11" t="s">
        <v>132</v>
      </c>
      <c r="G67" s="11" t="s">
        <v>225</v>
      </c>
      <c r="H67" s="11">
        <v>2359.9</v>
      </c>
      <c r="I67" s="68">
        <v>42125</v>
      </c>
      <c r="J67" s="68">
        <v>42125</v>
      </c>
      <c r="K67" s="68">
        <v>42767</v>
      </c>
      <c r="L67" s="68">
        <v>42767</v>
      </c>
      <c r="M67" s="296"/>
      <c r="N67" s="296"/>
      <c r="O67" s="117">
        <v>31074</v>
      </c>
      <c r="P67" s="117">
        <v>2444</v>
      </c>
      <c r="Q67" s="6"/>
      <c r="R67" s="7"/>
      <c r="S67" s="104" t="s">
        <v>294</v>
      </c>
      <c r="T67" s="57"/>
      <c r="U67" s="11"/>
    </row>
    <row r="68" spans="1:27" x14ac:dyDescent="0.25">
      <c r="A68" s="42"/>
      <c r="B68" s="12">
        <v>10013</v>
      </c>
      <c r="C68" s="11" t="s">
        <v>172</v>
      </c>
      <c r="D68" s="24" t="s">
        <v>75</v>
      </c>
      <c r="E68" s="104"/>
      <c r="F68" s="11" t="s">
        <v>132</v>
      </c>
      <c r="G68" s="11" t="s">
        <v>225</v>
      </c>
      <c r="H68" s="11">
        <v>9994.1</v>
      </c>
      <c r="I68" s="68">
        <v>42125</v>
      </c>
      <c r="J68" s="68">
        <v>42125</v>
      </c>
      <c r="K68" s="68">
        <v>42767</v>
      </c>
      <c r="L68" s="68">
        <v>42767</v>
      </c>
      <c r="M68" s="296"/>
      <c r="N68" s="296"/>
      <c r="O68" s="117"/>
      <c r="P68" s="117"/>
      <c r="Q68" s="6"/>
      <c r="R68" s="7"/>
      <c r="T68" s="57"/>
      <c r="U68" s="11"/>
    </row>
    <row r="69" spans="1:27" x14ac:dyDescent="0.25">
      <c r="A69" s="42"/>
      <c r="B69" s="166">
        <v>10016</v>
      </c>
      <c r="C69" s="103" t="s">
        <v>173</v>
      </c>
      <c r="D69" s="222" t="s">
        <v>75</v>
      </c>
      <c r="E69" s="104"/>
      <c r="F69" s="103" t="s">
        <v>132</v>
      </c>
      <c r="G69" s="103" t="s">
        <v>225</v>
      </c>
      <c r="H69" s="103">
        <v>632</v>
      </c>
      <c r="I69" s="223">
        <v>42125</v>
      </c>
      <c r="J69" s="223">
        <v>42125</v>
      </c>
      <c r="K69" s="223">
        <v>42767</v>
      </c>
      <c r="L69" s="223">
        <v>42767</v>
      </c>
      <c r="M69" s="296"/>
      <c r="N69" s="296"/>
      <c r="O69" s="117"/>
      <c r="P69" s="117"/>
      <c r="Q69" s="294"/>
      <c r="R69" s="209"/>
      <c r="S69" s="104">
        <v>0</v>
      </c>
      <c r="T69" s="224"/>
      <c r="U69" s="103"/>
    </row>
    <row r="70" spans="1:27" x14ac:dyDescent="0.25">
      <c r="A70" s="42"/>
      <c r="B70" s="30" t="s">
        <v>169</v>
      </c>
      <c r="C70" s="202"/>
      <c r="D70" s="207"/>
      <c r="E70" s="202"/>
      <c r="F70" s="202"/>
      <c r="G70" s="202"/>
      <c r="H70" s="202"/>
      <c r="I70" s="203"/>
      <c r="J70" s="204"/>
      <c r="K70" s="203"/>
      <c r="L70" s="203"/>
      <c r="M70" s="205"/>
      <c r="N70" s="204"/>
      <c r="O70" s="206"/>
      <c r="P70" s="206"/>
      <c r="Q70" s="207"/>
      <c r="R70" s="207"/>
      <c r="S70" s="57"/>
      <c r="T70" s="202"/>
      <c r="U70" s="57"/>
    </row>
    <row r="71" spans="1:27" x14ac:dyDescent="0.25">
      <c r="A71" s="11">
        <v>4542101</v>
      </c>
      <c r="B71" s="172">
        <v>10010</v>
      </c>
      <c r="C71" s="105" t="s">
        <v>295</v>
      </c>
      <c r="D71" s="225" t="s">
        <v>7</v>
      </c>
      <c r="E71" s="105"/>
      <c r="F71" s="226" t="s">
        <v>43</v>
      </c>
      <c r="G71" s="105" t="s">
        <v>18</v>
      </c>
      <c r="H71" s="105">
        <f>166*3</f>
        <v>498</v>
      </c>
      <c r="I71" s="181">
        <v>41730</v>
      </c>
      <c r="J71" s="181" t="s">
        <v>297</v>
      </c>
      <c r="K71" s="181">
        <v>41974</v>
      </c>
      <c r="L71" s="181" t="s">
        <v>296</v>
      </c>
      <c r="M71" s="182">
        <v>2.85</v>
      </c>
      <c r="N71" s="183">
        <v>2.85</v>
      </c>
      <c r="O71" s="212">
        <f>2850000/H71</f>
        <v>5722.8915662650606</v>
      </c>
      <c r="P71" s="212">
        <v>0</v>
      </c>
      <c r="Q71" s="227"/>
      <c r="R71" s="213"/>
      <c r="S71" s="105"/>
      <c r="T71" s="241"/>
      <c r="U71" s="105"/>
    </row>
    <row r="72" spans="1:27" x14ac:dyDescent="0.25">
      <c r="A72" s="92"/>
      <c r="B72" s="91">
        <v>21028</v>
      </c>
      <c r="C72" s="95" t="s">
        <v>184</v>
      </c>
      <c r="D72" s="28" t="s">
        <v>31</v>
      </c>
      <c r="E72" s="92"/>
      <c r="F72" s="11" t="s">
        <v>145</v>
      </c>
      <c r="G72" s="92" t="s">
        <v>324</v>
      </c>
      <c r="H72" s="126"/>
      <c r="I72" s="65">
        <v>2015</v>
      </c>
      <c r="J72" s="65"/>
      <c r="K72" s="65">
        <v>2016</v>
      </c>
      <c r="L72" s="142"/>
      <c r="M72" s="93">
        <v>15</v>
      </c>
      <c r="N72" s="96">
        <v>15</v>
      </c>
      <c r="O72" s="92"/>
      <c r="P72" s="65">
        <v>0</v>
      </c>
      <c r="Q72" s="64"/>
      <c r="R72" s="3"/>
      <c r="S72" s="11"/>
      <c r="T72" s="57"/>
      <c r="U72" s="11"/>
    </row>
    <row r="73" spans="1:27" s="45" customFormat="1" ht="15" customHeight="1" x14ac:dyDescent="0.25">
      <c r="A73" s="50">
        <v>4707509</v>
      </c>
      <c r="B73" s="73">
        <v>41003</v>
      </c>
      <c r="C73" s="11" t="s">
        <v>112</v>
      </c>
      <c r="D73" s="29" t="s">
        <v>92</v>
      </c>
      <c r="E73" s="11"/>
      <c r="F73" s="11" t="s">
        <v>145</v>
      </c>
      <c r="G73" s="52"/>
      <c r="H73" s="66"/>
      <c r="I73" s="12">
        <v>2015</v>
      </c>
      <c r="J73" s="12"/>
      <c r="K73" s="12"/>
      <c r="L73" s="169"/>
      <c r="M73" s="65" t="s">
        <v>191</v>
      </c>
      <c r="N73" s="65"/>
      <c r="O73" s="52"/>
      <c r="P73" s="65">
        <v>0</v>
      </c>
      <c r="Q73" s="63"/>
      <c r="R73" s="63"/>
      <c r="S73" s="52"/>
      <c r="T73" s="52"/>
      <c r="U73" s="52"/>
    </row>
    <row r="74" spans="1:27" s="45" customFormat="1" ht="15" customHeight="1" x14ac:dyDescent="0.25">
      <c r="A74" s="11"/>
      <c r="B74" s="12">
        <v>60010</v>
      </c>
      <c r="C74" s="11" t="s">
        <v>178</v>
      </c>
      <c r="D74" s="24" t="s">
        <v>75</v>
      </c>
      <c r="E74" s="11"/>
      <c r="F74" s="11" t="s">
        <v>43</v>
      </c>
      <c r="G74" s="11"/>
      <c r="H74" s="57"/>
      <c r="I74" s="12">
        <v>2018</v>
      </c>
      <c r="J74" s="12"/>
      <c r="K74" s="12"/>
      <c r="L74" s="12"/>
      <c r="M74" s="55">
        <v>70</v>
      </c>
      <c r="N74" s="12">
        <v>70</v>
      </c>
      <c r="O74" s="36"/>
      <c r="P74" s="37">
        <v>0</v>
      </c>
      <c r="Q74" s="3"/>
      <c r="R74" s="3"/>
      <c r="S74" s="11"/>
      <c r="T74" s="11"/>
      <c r="U74" s="11"/>
      <c r="V74"/>
      <c r="W74"/>
      <c r="X74"/>
      <c r="Y74"/>
      <c r="Z74"/>
      <c r="AA74"/>
    </row>
    <row r="75" spans="1:27" ht="15" customHeight="1" x14ac:dyDescent="0.25">
      <c r="A75" s="59"/>
      <c r="B75" s="39"/>
      <c r="C75" s="38"/>
      <c r="D75" s="38"/>
      <c r="E75" s="38"/>
      <c r="F75" s="38"/>
      <c r="G75" s="38"/>
      <c r="H75" s="38"/>
      <c r="I75" s="39"/>
      <c r="J75" s="39"/>
      <c r="K75" s="39"/>
      <c r="L75" s="39"/>
      <c r="M75" s="60"/>
      <c r="N75" s="39"/>
      <c r="O75" s="39"/>
      <c r="P75" s="39"/>
      <c r="Q75" s="39"/>
      <c r="R75" s="38"/>
      <c r="S75" s="38"/>
    </row>
    <row r="76" spans="1:27" ht="13.5" customHeight="1" x14ac:dyDescent="0.25">
      <c r="D76" s="33" t="s">
        <v>123</v>
      </c>
    </row>
    <row r="77" spans="1:27" ht="15.75" x14ac:dyDescent="0.25">
      <c r="D77" s="33" t="s">
        <v>90</v>
      </c>
    </row>
  </sheetData>
  <autoFilter ref="A1:AA74"/>
  <mergeCells count="2">
    <mergeCell ref="M65:M69"/>
    <mergeCell ref="N65:N69"/>
  </mergeCell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90" zoomScaleNormal="90" workbookViewId="0">
      <pane xSplit="4" ySplit="2" topLeftCell="J30" activePane="bottomRight" state="frozen"/>
      <selection activeCell="B1" sqref="B1"/>
      <selection pane="topRight" activeCell="E1" sqref="E1"/>
      <selection pane="bottomLeft" activeCell="B3" sqref="B3"/>
      <selection pane="bottomRight" activeCell="B22" sqref="B22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6" width="15" customWidth="1"/>
    <col min="7" max="7" width="12.140625" style="1" customWidth="1"/>
    <col min="8" max="8" width="10.5703125" style="1" customWidth="1"/>
    <col min="9" max="9" width="11.5703125" style="1" customWidth="1"/>
    <col min="10" max="10" width="13.140625" style="1" customWidth="1"/>
    <col min="11" max="12" width="14.42578125" style="53" customWidth="1"/>
    <col min="13" max="13" width="14.42578125" style="1" customWidth="1"/>
    <col min="14" max="14" width="11" style="1" customWidth="1"/>
    <col min="15" max="15" width="10" customWidth="1"/>
    <col min="16" max="16" width="69.85546875" customWidth="1"/>
    <col min="17" max="17" width="60.140625" hidden="1" customWidth="1"/>
    <col min="18" max="18" width="36.7109375" customWidth="1"/>
  </cols>
  <sheetData>
    <row r="1" spans="1:24" s="2" customFormat="1" ht="48" customHeight="1" x14ac:dyDescent="0.25">
      <c r="A1" s="10" t="s">
        <v>0</v>
      </c>
      <c r="B1" s="10" t="s">
        <v>0</v>
      </c>
      <c r="C1" s="89" t="s">
        <v>1</v>
      </c>
      <c r="D1" s="89" t="s">
        <v>2</v>
      </c>
      <c r="E1" s="89" t="s">
        <v>268</v>
      </c>
      <c r="F1" s="89" t="s">
        <v>17</v>
      </c>
      <c r="G1" s="44" t="s">
        <v>9</v>
      </c>
      <c r="H1" s="44" t="s">
        <v>11</v>
      </c>
      <c r="I1" s="44" t="s">
        <v>12</v>
      </c>
      <c r="J1" s="89" t="s">
        <v>13</v>
      </c>
      <c r="K1" s="90" t="s">
        <v>94</v>
      </c>
      <c r="L1" s="90" t="s">
        <v>262</v>
      </c>
      <c r="M1" s="44" t="s">
        <v>95</v>
      </c>
      <c r="N1" s="89" t="s">
        <v>14</v>
      </c>
      <c r="O1" s="89" t="s">
        <v>15</v>
      </c>
      <c r="P1" s="40" t="s">
        <v>3</v>
      </c>
      <c r="Q1" s="10" t="s">
        <v>80</v>
      </c>
      <c r="R1" s="44" t="s">
        <v>99</v>
      </c>
    </row>
    <row r="2" spans="1:24" s="2" customFormat="1" x14ac:dyDescent="0.25">
      <c r="A2" s="14" t="s">
        <v>70</v>
      </c>
      <c r="B2" s="14"/>
      <c r="C2" s="9"/>
      <c r="D2" s="10" t="s">
        <v>16</v>
      </c>
      <c r="E2" s="10"/>
      <c r="F2" s="10"/>
      <c r="G2" s="15" t="s">
        <v>10</v>
      </c>
      <c r="H2" s="15" t="s">
        <v>6</v>
      </c>
      <c r="I2" s="15" t="s">
        <v>10</v>
      </c>
      <c r="J2" s="10" t="s">
        <v>6</v>
      </c>
      <c r="K2" s="54" t="s">
        <v>5</v>
      </c>
      <c r="L2" s="54"/>
      <c r="M2" s="15" t="s">
        <v>5</v>
      </c>
      <c r="N2" s="88" t="s">
        <v>71</v>
      </c>
      <c r="O2" s="88" t="s">
        <v>71</v>
      </c>
      <c r="P2" s="9"/>
      <c r="Q2" s="10" t="s">
        <v>81</v>
      </c>
      <c r="R2" s="10" t="s">
        <v>100</v>
      </c>
    </row>
    <row r="3" spans="1:24" s="2" customFormat="1" x14ac:dyDescent="0.25">
      <c r="A3" s="10"/>
      <c r="B3" s="10" t="s">
        <v>46</v>
      </c>
      <c r="C3" s="10"/>
      <c r="D3" s="10"/>
      <c r="E3" s="10"/>
      <c r="F3" s="10"/>
      <c r="G3" s="15"/>
      <c r="H3" s="15"/>
      <c r="I3" s="15"/>
      <c r="J3" s="10"/>
      <c r="K3" s="54"/>
      <c r="L3" s="175"/>
      <c r="M3" s="30"/>
      <c r="N3" s="15"/>
      <c r="O3" s="15"/>
      <c r="P3" s="41"/>
      <c r="Q3" s="10"/>
      <c r="R3" s="10"/>
    </row>
    <row r="4" spans="1:24" s="45" customFormat="1" ht="15" customHeight="1" x14ac:dyDescent="0.25">
      <c r="A4" s="46">
        <v>6801199</v>
      </c>
      <c r="B4" s="72">
        <v>30004</v>
      </c>
      <c r="C4" s="47" t="s">
        <v>120</v>
      </c>
      <c r="D4" s="122" t="s">
        <v>217</v>
      </c>
      <c r="E4" s="74" t="s">
        <v>43</v>
      </c>
      <c r="F4" s="11" t="s">
        <v>144</v>
      </c>
      <c r="G4" s="48"/>
      <c r="H4" s="48"/>
      <c r="I4" s="15"/>
      <c r="J4" s="15"/>
      <c r="K4" s="283" t="s">
        <v>141</v>
      </c>
      <c r="L4" s="55" t="s">
        <v>147</v>
      </c>
      <c r="M4" s="52"/>
      <c r="N4" s="281"/>
      <c r="O4" s="63"/>
      <c r="P4" s="52" t="s">
        <v>333</v>
      </c>
      <c r="Q4" s="74"/>
      <c r="R4" s="52"/>
    </row>
    <row r="5" spans="1:24" x14ac:dyDescent="0.25">
      <c r="A5" s="46"/>
      <c r="B5" s="102">
        <v>30026</v>
      </c>
      <c r="C5" s="61" t="s">
        <v>192</v>
      </c>
      <c r="D5" s="122" t="s">
        <v>217</v>
      </c>
      <c r="E5" s="52" t="s">
        <v>43</v>
      </c>
      <c r="F5" s="11" t="s">
        <v>206</v>
      </c>
      <c r="G5" s="99">
        <v>2015</v>
      </c>
      <c r="H5" s="99">
        <v>2015</v>
      </c>
      <c r="I5" s="15"/>
      <c r="J5" s="15"/>
      <c r="K5" s="285">
        <v>1</v>
      </c>
      <c r="L5" s="123" t="s">
        <v>263</v>
      </c>
      <c r="M5" s="70"/>
      <c r="N5" s="119"/>
      <c r="O5" s="63"/>
      <c r="P5" s="52" t="s">
        <v>333</v>
      </c>
      <c r="Q5" s="52"/>
      <c r="R5" s="52"/>
      <c r="S5" s="45"/>
      <c r="T5" s="45"/>
      <c r="U5" s="45"/>
      <c r="V5" s="45"/>
      <c r="W5" s="45"/>
      <c r="X5" s="45"/>
    </row>
    <row r="6" spans="1:24" s="45" customFormat="1" ht="15" customHeight="1" x14ac:dyDescent="0.25">
      <c r="A6" s="46">
        <v>4231401</v>
      </c>
      <c r="B6" s="72">
        <v>30005</v>
      </c>
      <c r="C6" s="47" t="s">
        <v>121</v>
      </c>
      <c r="D6" s="112" t="s">
        <v>22</v>
      </c>
      <c r="E6" s="58" t="s">
        <v>43</v>
      </c>
      <c r="F6" s="11" t="s">
        <v>206</v>
      </c>
      <c r="G6" s="48"/>
      <c r="H6" s="48"/>
      <c r="I6" s="65" t="s">
        <v>197</v>
      </c>
      <c r="J6" s="161">
        <v>42309</v>
      </c>
      <c r="K6" s="285">
        <v>2.35</v>
      </c>
      <c r="L6" s="123" t="s">
        <v>263</v>
      </c>
      <c r="M6" s="15"/>
      <c r="N6" s="63"/>
      <c r="O6" s="63"/>
      <c r="P6" s="52"/>
      <c r="Q6" s="74"/>
      <c r="R6" s="52"/>
    </row>
    <row r="7" spans="1:24" x14ac:dyDescent="0.25">
      <c r="A7" s="11"/>
      <c r="B7" s="13" t="s">
        <v>47</v>
      </c>
      <c r="C7" s="84"/>
      <c r="D7" s="11"/>
      <c r="E7" s="11"/>
      <c r="F7" s="11"/>
      <c r="G7" s="16"/>
      <c r="H7" s="12"/>
      <c r="I7" s="16"/>
      <c r="J7" s="16"/>
      <c r="K7" s="285"/>
      <c r="L7" s="123"/>
      <c r="M7" s="31"/>
      <c r="N7" s="17"/>
      <c r="O7" s="17"/>
      <c r="P7" s="42"/>
      <c r="Q7" s="11"/>
      <c r="R7" s="11"/>
    </row>
    <row r="8" spans="1:24" x14ac:dyDescent="0.25">
      <c r="A8" s="46">
        <v>6811199</v>
      </c>
      <c r="B8" s="72">
        <v>35003</v>
      </c>
      <c r="C8" s="85" t="s">
        <v>101</v>
      </c>
      <c r="D8" s="113" t="s">
        <v>134</v>
      </c>
      <c r="E8" s="58" t="s">
        <v>43</v>
      </c>
      <c r="F8" s="11" t="s">
        <v>206</v>
      </c>
      <c r="G8" s="12"/>
      <c r="H8" s="12"/>
      <c r="I8" s="12">
        <v>2016</v>
      </c>
      <c r="J8" s="12"/>
      <c r="K8" s="285" t="s">
        <v>158</v>
      </c>
      <c r="L8" s="55" t="s">
        <v>147</v>
      </c>
      <c r="M8" s="31"/>
      <c r="N8" s="119"/>
      <c r="O8" s="3"/>
      <c r="P8" s="52" t="s">
        <v>333</v>
      </c>
      <c r="Q8" s="11"/>
      <c r="R8" s="11"/>
    </row>
    <row r="9" spans="1:24" x14ac:dyDescent="0.25">
      <c r="A9" s="46">
        <v>4305901</v>
      </c>
      <c r="B9" s="72">
        <v>4305901</v>
      </c>
      <c r="C9" s="85" t="s">
        <v>104</v>
      </c>
      <c r="D9" s="113" t="s">
        <v>134</v>
      </c>
      <c r="E9" s="11" t="s">
        <v>43</v>
      </c>
      <c r="F9" s="11" t="s">
        <v>261</v>
      </c>
      <c r="G9" s="12"/>
      <c r="H9" s="12">
        <v>2014</v>
      </c>
      <c r="I9" s="12">
        <v>2015</v>
      </c>
      <c r="J9" s="16">
        <v>42217</v>
      </c>
      <c r="K9" s="285">
        <v>3</v>
      </c>
      <c r="L9" s="177" t="s">
        <v>263</v>
      </c>
      <c r="M9" s="31"/>
      <c r="N9" s="7"/>
      <c r="O9" s="3"/>
      <c r="P9" s="42" t="s">
        <v>256</v>
      </c>
      <c r="Q9" s="11"/>
      <c r="R9" s="11"/>
    </row>
    <row r="10" spans="1:24" x14ac:dyDescent="0.25">
      <c r="A10" s="11"/>
      <c r="B10" s="13" t="s">
        <v>48</v>
      </c>
      <c r="C10" s="84"/>
      <c r="D10" s="11"/>
      <c r="E10" s="11"/>
      <c r="F10" s="11"/>
      <c r="G10" s="16"/>
      <c r="H10" s="12"/>
      <c r="I10" s="16"/>
      <c r="J10" s="16"/>
      <c r="K10" s="283"/>
      <c r="L10" s="123"/>
      <c r="M10" s="31"/>
      <c r="N10" s="17"/>
      <c r="O10" s="17"/>
      <c r="P10" s="42"/>
      <c r="Q10" s="11"/>
      <c r="R10" s="11"/>
    </row>
    <row r="11" spans="1:24" s="174" customFormat="1" x14ac:dyDescent="0.25">
      <c r="A11" s="17"/>
      <c r="B11" s="87"/>
      <c r="C11" s="173"/>
      <c r="D11" s="17"/>
      <c r="E11" s="17"/>
      <c r="F11" s="17"/>
      <c r="G11" s="87"/>
      <c r="H11" s="87"/>
      <c r="I11" s="87"/>
      <c r="J11" s="87"/>
      <c r="K11" s="284"/>
      <c r="L11" s="176"/>
      <c r="M11" s="32"/>
      <c r="N11" s="17"/>
      <c r="O11" s="17"/>
      <c r="P11" s="43"/>
      <c r="Q11" s="17"/>
      <c r="R11" s="17"/>
    </row>
    <row r="12" spans="1:24" x14ac:dyDescent="0.25">
      <c r="A12" s="11"/>
      <c r="B12" s="13" t="s">
        <v>49</v>
      </c>
      <c r="C12" s="11"/>
      <c r="D12" s="11"/>
      <c r="E12" s="11"/>
      <c r="F12" s="11"/>
      <c r="G12" s="12"/>
      <c r="H12" s="12"/>
      <c r="I12" s="12"/>
      <c r="J12" s="12"/>
      <c r="K12" s="283"/>
      <c r="L12" s="123"/>
      <c r="M12" s="31"/>
      <c r="N12" s="17"/>
      <c r="O12" s="17"/>
      <c r="P12" s="42"/>
      <c r="Q12" s="11"/>
      <c r="R12" s="11"/>
    </row>
    <row r="13" spans="1:24" x14ac:dyDescent="0.25">
      <c r="A13" s="11"/>
      <c r="B13" s="12">
        <v>15005</v>
      </c>
      <c r="C13" s="11" t="s">
        <v>257</v>
      </c>
      <c r="D13" s="114" t="s">
        <v>128</v>
      </c>
      <c r="E13" s="11" t="s">
        <v>206</v>
      </c>
      <c r="F13" s="11" t="s">
        <v>214</v>
      </c>
      <c r="G13" s="65">
        <v>2014</v>
      </c>
      <c r="H13" s="16"/>
      <c r="I13" s="65">
        <v>2014</v>
      </c>
      <c r="J13" s="65">
        <v>2015</v>
      </c>
      <c r="K13" s="164">
        <v>2.7</v>
      </c>
      <c r="L13" s="177" t="s">
        <v>263</v>
      </c>
      <c r="M13" s="164">
        <v>2.7</v>
      </c>
      <c r="N13" s="163"/>
      <c r="O13" s="4"/>
      <c r="P13" s="42" t="s">
        <v>302</v>
      </c>
      <c r="Q13" s="11"/>
      <c r="R13" s="11"/>
    </row>
    <row r="14" spans="1:24" x14ac:dyDescent="0.25">
      <c r="A14" s="11"/>
      <c r="B14" s="15" t="s">
        <v>167</v>
      </c>
      <c r="C14" s="11"/>
      <c r="D14" s="17"/>
      <c r="E14" s="11"/>
      <c r="F14" s="11"/>
      <c r="G14" s="12"/>
      <c r="H14" s="12"/>
      <c r="I14" s="12"/>
      <c r="J14" s="12"/>
      <c r="K14" s="283"/>
      <c r="L14" s="123"/>
      <c r="M14" s="31"/>
      <c r="N14" s="17"/>
      <c r="O14" s="17"/>
      <c r="P14" s="42"/>
      <c r="Q14" s="11"/>
      <c r="R14" s="11"/>
    </row>
    <row r="15" spans="1:24" x14ac:dyDescent="0.25">
      <c r="A15" s="42"/>
      <c r="B15" s="13" t="s">
        <v>50</v>
      </c>
      <c r="C15" s="11"/>
      <c r="D15" s="11"/>
      <c r="E15" s="11"/>
      <c r="F15" s="11"/>
      <c r="G15" s="12"/>
      <c r="H15" s="12"/>
      <c r="I15" s="12"/>
      <c r="J15" s="12"/>
      <c r="K15" s="283"/>
      <c r="L15" s="55"/>
      <c r="M15" s="12"/>
      <c r="N15" s="11"/>
      <c r="O15" s="11"/>
      <c r="P15" s="11"/>
      <c r="Q15" s="57"/>
      <c r="R15" s="11"/>
    </row>
    <row r="16" spans="1:24" x14ac:dyDescent="0.25">
      <c r="A16" s="11"/>
      <c r="B16" s="15" t="s">
        <v>169</v>
      </c>
      <c r="C16" s="11"/>
      <c r="D16" s="17"/>
      <c r="E16" s="11"/>
      <c r="F16" s="11"/>
      <c r="G16" s="16"/>
      <c r="H16" s="12"/>
      <c r="I16" s="16"/>
      <c r="J16" s="16"/>
      <c r="K16" s="283"/>
      <c r="L16" s="123"/>
      <c r="M16" s="31"/>
      <c r="N16" s="17"/>
      <c r="O16" s="17"/>
      <c r="P16" s="105"/>
      <c r="Q16" s="11"/>
      <c r="R16" s="11"/>
    </row>
    <row r="17" spans="1:24" x14ac:dyDescent="0.25">
      <c r="A17" s="11">
        <v>4707530</v>
      </c>
      <c r="B17" s="12">
        <v>26007</v>
      </c>
      <c r="C17" s="11" t="s">
        <v>40</v>
      </c>
      <c r="D17" s="143" t="s">
        <v>227</v>
      </c>
      <c r="E17" s="11" t="s">
        <v>43</v>
      </c>
      <c r="F17" s="11" t="s">
        <v>298</v>
      </c>
      <c r="G17" s="12">
        <v>2015</v>
      </c>
      <c r="H17" s="16">
        <v>42339</v>
      </c>
      <c r="I17" s="12">
        <v>2015</v>
      </c>
      <c r="J17" s="16">
        <v>42521</v>
      </c>
      <c r="K17" s="285">
        <v>15</v>
      </c>
      <c r="L17" s="177" t="s">
        <v>263</v>
      </c>
      <c r="M17" s="31">
        <v>15</v>
      </c>
      <c r="N17" s="5"/>
      <c r="O17" s="3"/>
      <c r="P17" s="11" t="s">
        <v>349</v>
      </c>
      <c r="Q17" s="57"/>
      <c r="R17" s="11"/>
    </row>
    <row r="18" spans="1:24" ht="15" customHeight="1" x14ac:dyDescent="0.25">
      <c r="A18" s="11">
        <v>4707531</v>
      </c>
      <c r="B18" s="12">
        <v>26008</v>
      </c>
      <c r="C18" s="11" t="s">
        <v>41</v>
      </c>
      <c r="D18" s="115" t="s">
        <v>199</v>
      </c>
      <c r="E18" s="11" t="s">
        <v>43</v>
      </c>
      <c r="F18" s="11" t="s">
        <v>298</v>
      </c>
      <c r="G18" s="12">
        <v>2014</v>
      </c>
      <c r="H18" s="16">
        <v>42248</v>
      </c>
      <c r="I18" s="12">
        <v>2015</v>
      </c>
      <c r="J18" s="16" t="s">
        <v>228</v>
      </c>
      <c r="K18" s="285">
        <v>20</v>
      </c>
      <c r="L18" s="177" t="s">
        <v>263</v>
      </c>
      <c r="M18" s="12">
        <v>20</v>
      </c>
      <c r="N18" s="5"/>
      <c r="O18" s="3"/>
      <c r="P18" s="11" t="s">
        <v>350</v>
      </c>
      <c r="Q18" s="11"/>
      <c r="R18" s="11"/>
    </row>
    <row r="19" spans="1:24" ht="15" customHeight="1" x14ac:dyDescent="0.25">
      <c r="A19" s="50"/>
      <c r="B19" s="73">
        <v>26012</v>
      </c>
      <c r="C19" s="11" t="s">
        <v>182</v>
      </c>
      <c r="D19" s="115" t="s">
        <v>229</v>
      </c>
      <c r="E19" s="11" t="s">
        <v>145</v>
      </c>
      <c r="F19" s="52" t="s">
        <v>144</v>
      </c>
      <c r="G19" s="12">
        <v>2015</v>
      </c>
      <c r="H19" s="12"/>
      <c r="I19" s="12">
        <v>2015</v>
      </c>
      <c r="J19" s="169"/>
      <c r="K19" s="285">
        <v>4.8</v>
      </c>
      <c r="L19" s="177" t="s">
        <v>263</v>
      </c>
      <c r="M19" s="65">
        <v>4.8</v>
      </c>
      <c r="N19" s="63"/>
      <c r="O19" s="63"/>
      <c r="P19" s="11"/>
      <c r="Q19" s="52"/>
      <c r="R19" s="52"/>
      <c r="S19" s="45"/>
      <c r="T19" s="45"/>
      <c r="U19" s="45"/>
      <c r="V19" s="45"/>
      <c r="W19" s="45"/>
      <c r="X19" s="45"/>
    </row>
    <row r="20" spans="1:24" ht="15" customHeight="1" x14ac:dyDescent="0.25">
      <c r="A20" s="50"/>
      <c r="B20" s="73">
        <v>26013</v>
      </c>
      <c r="C20" s="11" t="s">
        <v>200</v>
      </c>
      <c r="D20" s="115" t="s">
        <v>199</v>
      </c>
      <c r="E20" s="11" t="s">
        <v>132</v>
      </c>
      <c r="F20" s="52" t="s">
        <v>144</v>
      </c>
      <c r="G20" s="12">
        <v>2015</v>
      </c>
      <c r="H20" s="12">
        <v>2015</v>
      </c>
      <c r="I20" s="12">
        <v>2016</v>
      </c>
      <c r="J20" s="170">
        <v>42339</v>
      </c>
      <c r="K20" s="285">
        <v>15</v>
      </c>
      <c r="L20" s="177" t="s">
        <v>263</v>
      </c>
      <c r="M20" s="65">
        <v>15</v>
      </c>
      <c r="N20" s="63"/>
      <c r="O20" s="63"/>
      <c r="P20" s="11"/>
      <c r="Q20" s="52"/>
      <c r="R20" s="52"/>
      <c r="S20" s="45"/>
      <c r="T20" s="45"/>
      <c r="U20" s="45"/>
      <c r="V20" s="45"/>
      <c r="W20" s="45"/>
      <c r="X20" s="45"/>
    </row>
    <row r="21" spans="1:24" ht="15" customHeight="1" x14ac:dyDescent="0.25">
      <c r="A21" s="50"/>
      <c r="B21" s="73">
        <v>30023</v>
      </c>
      <c r="C21" s="11" t="s">
        <v>203</v>
      </c>
      <c r="D21" s="115" t="s">
        <v>199</v>
      </c>
      <c r="E21" s="11" t="s">
        <v>145</v>
      </c>
      <c r="F21" s="52"/>
      <c r="G21" s="12">
        <v>2017</v>
      </c>
      <c r="H21" s="12"/>
      <c r="I21" s="12">
        <v>2018</v>
      </c>
      <c r="J21" s="169"/>
      <c r="K21" s="285">
        <v>19</v>
      </c>
      <c r="L21" s="177" t="s">
        <v>263</v>
      </c>
      <c r="M21" s="65">
        <v>19</v>
      </c>
      <c r="N21" s="63"/>
      <c r="O21" s="63"/>
      <c r="P21" s="11"/>
      <c r="Q21" s="52"/>
      <c r="R21" s="52"/>
      <c r="S21" s="45"/>
      <c r="T21" s="45"/>
      <c r="U21" s="45"/>
      <c r="V21" s="45"/>
      <c r="W21" s="45"/>
      <c r="X21" s="45"/>
    </row>
    <row r="22" spans="1:24" ht="15" customHeight="1" x14ac:dyDescent="0.25">
      <c r="A22" s="92"/>
      <c r="B22" s="101">
        <v>30024</v>
      </c>
      <c r="C22" s="95" t="s">
        <v>183</v>
      </c>
      <c r="D22" s="113" t="s">
        <v>218</v>
      </c>
      <c r="E22" s="11" t="s">
        <v>145</v>
      </c>
      <c r="F22" s="92" t="s">
        <v>144</v>
      </c>
      <c r="G22" s="65">
        <v>2015</v>
      </c>
      <c r="H22" s="65"/>
      <c r="I22" s="65">
        <v>2016</v>
      </c>
      <c r="J22" s="142"/>
      <c r="K22" s="93">
        <v>4</v>
      </c>
      <c r="L22" s="177" t="s">
        <v>263</v>
      </c>
      <c r="M22" s="65">
        <v>4</v>
      </c>
      <c r="N22" s="282"/>
      <c r="O22" s="3"/>
      <c r="P22" s="52" t="s">
        <v>333</v>
      </c>
      <c r="Q22" s="11"/>
      <c r="R22" s="11"/>
    </row>
    <row r="23" spans="1:24" ht="15" customHeight="1" x14ac:dyDescent="0.25">
      <c r="A23" s="50">
        <v>4009199</v>
      </c>
      <c r="B23" s="73">
        <v>40001</v>
      </c>
      <c r="C23" s="11" t="s">
        <v>107</v>
      </c>
      <c r="D23" s="115" t="s">
        <v>229</v>
      </c>
      <c r="E23" s="11" t="s">
        <v>145</v>
      </c>
      <c r="F23" s="11" t="s">
        <v>206</v>
      </c>
      <c r="G23" s="12"/>
      <c r="H23" s="12"/>
      <c r="I23" s="12"/>
      <c r="J23" s="169"/>
      <c r="K23" s="285" t="s">
        <v>179</v>
      </c>
      <c r="L23" s="65" t="s">
        <v>147</v>
      </c>
      <c r="M23" s="65" t="s">
        <v>179</v>
      </c>
      <c r="N23" s="3"/>
      <c r="O23" s="3"/>
      <c r="P23" s="11"/>
      <c r="Q23" s="11"/>
      <c r="R23" s="11"/>
    </row>
    <row r="24" spans="1:24" ht="15" customHeight="1" x14ac:dyDescent="0.25">
      <c r="A24" s="50">
        <v>4009109</v>
      </c>
      <c r="B24" s="73">
        <v>40002</v>
      </c>
      <c r="C24" s="11" t="s">
        <v>108</v>
      </c>
      <c r="D24" s="115" t="s">
        <v>229</v>
      </c>
      <c r="E24" s="11" t="s">
        <v>43</v>
      </c>
      <c r="F24" s="11" t="s">
        <v>299</v>
      </c>
      <c r="G24" s="12"/>
      <c r="H24" s="12"/>
      <c r="I24" s="12">
        <v>2017</v>
      </c>
      <c r="J24" s="169">
        <v>2018</v>
      </c>
      <c r="K24" s="285" t="s">
        <v>195</v>
      </c>
      <c r="L24" s="65" t="s">
        <v>147</v>
      </c>
      <c r="M24" s="65" t="s">
        <v>195</v>
      </c>
      <c r="N24" s="5"/>
      <c r="O24" s="144"/>
      <c r="P24" s="11" t="s">
        <v>334</v>
      </c>
      <c r="Q24" s="11"/>
      <c r="R24" s="11"/>
    </row>
    <row r="25" spans="1:24" s="45" customFormat="1" ht="15" customHeight="1" x14ac:dyDescent="0.25">
      <c r="A25" s="51">
        <v>4009116</v>
      </c>
      <c r="B25" s="73">
        <v>40003</v>
      </c>
      <c r="C25" s="11" t="s">
        <v>109</v>
      </c>
      <c r="D25" s="143" t="s">
        <v>227</v>
      </c>
      <c r="E25" s="11" t="s">
        <v>145</v>
      </c>
      <c r="F25" s="11" t="s">
        <v>299</v>
      </c>
      <c r="G25" s="12">
        <v>2015</v>
      </c>
      <c r="H25" s="16">
        <v>42339</v>
      </c>
      <c r="I25" s="12">
        <v>2016</v>
      </c>
      <c r="J25" s="169">
        <v>2016</v>
      </c>
      <c r="K25" s="285">
        <v>4</v>
      </c>
      <c r="L25" s="177" t="s">
        <v>263</v>
      </c>
      <c r="M25" s="65">
        <v>4</v>
      </c>
      <c r="N25" s="5"/>
      <c r="O25" s="3"/>
      <c r="P25" s="11" t="s">
        <v>300</v>
      </c>
      <c r="Q25" s="11"/>
      <c r="R25" s="11"/>
      <c r="S25"/>
      <c r="T25"/>
      <c r="U25"/>
      <c r="V25"/>
      <c r="W25"/>
      <c r="X25"/>
    </row>
    <row r="26" spans="1:24" s="45" customFormat="1" ht="15" customHeight="1" x14ac:dyDescent="0.25">
      <c r="A26" s="50"/>
      <c r="B26" s="73">
        <v>40005</v>
      </c>
      <c r="C26" s="11" t="s">
        <v>328</v>
      </c>
      <c r="D26" s="115" t="s">
        <v>229</v>
      </c>
      <c r="E26" s="11" t="s">
        <v>145</v>
      </c>
      <c r="F26" s="11" t="s">
        <v>298</v>
      </c>
      <c r="G26" s="12">
        <v>2015</v>
      </c>
      <c r="H26" s="16">
        <v>42370</v>
      </c>
      <c r="I26" s="12">
        <v>2018</v>
      </c>
      <c r="J26" s="288">
        <v>2018</v>
      </c>
      <c r="K26" s="285">
        <v>40</v>
      </c>
      <c r="L26" s="177" t="s">
        <v>263</v>
      </c>
      <c r="M26" s="65">
        <v>40</v>
      </c>
      <c r="N26" s="62"/>
      <c r="O26" s="63"/>
      <c r="P26" s="11" t="s">
        <v>301</v>
      </c>
      <c r="Q26" s="52"/>
      <c r="R26" s="52"/>
    </row>
    <row r="27" spans="1:24" s="45" customFormat="1" ht="15" customHeight="1" x14ac:dyDescent="0.25">
      <c r="A27" s="50">
        <v>4707508</v>
      </c>
      <c r="B27" s="73">
        <v>41002</v>
      </c>
      <c r="C27" s="11" t="s">
        <v>111</v>
      </c>
      <c r="D27" s="115" t="s">
        <v>199</v>
      </c>
      <c r="E27" s="11" t="s">
        <v>145</v>
      </c>
      <c r="F27" s="52" t="s">
        <v>206</v>
      </c>
      <c r="G27" s="12"/>
      <c r="H27" s="12"/>
      <c r="I27" s="12">
        <v>2018</v>
      </c>
      <c r="J27" s="169">
        <v>2018</v>
      </c>
      <c r="K27" s="285" t="s">
        <v>180</v>
      </c>
      <c r="L27" s="65" t="s">
        <v>147</v>
      </c>
      <c r="M27" s="65" t="s">
        <v>180</v>
      </c>
      <c r="N27" s="63"/>
      <c r="O27" s="63"/>
      <c r="P27" s="52"/>
      <c r="Q27" s="52"/>
      <c r="R27" s="52"/>
    </row>
    <row r="28" spans="1:24" s="45" customFormat="1" ht="15" customHeight="1" x14ac:dyDescent="0.25">
      <c r="A28" s="50">
        <v>4707512</v>
      </c>
      <c r="B28" s="73">
        <v>41004</v>
      </c>
      <c r="C28" s="11" t="s">
        <v>113</v>
      </c>
      <c r="D28" s="115" t="s">
        <v>199</v>
      </c>
      <c r="E28" s="11" t="s">
        <v>145</v>
      </c>
      <c r="F28" s="52" t="s">
        <v>206</v>
      </c>
      <c r="G28" s="12"/>
      <c r="H28" s="12"/>
      <c r="I28" s="12" t="s">
        <v>147</v>
      </c>
      <c r="J28" s="169"/>
      <c r="K28" s="285" t="s">
        <v>181</v>
      </c>
      <c r="L28" s="65" t="s">
        <v>147</v>
      </c>
      <c r="M28" s="65" t="s">
        <v>181</v>
      </c>
      <c r="N28" s="63"/>
      <c r="O28" s="63"/>
      <c r="P28" s="11"/>
      <c r="Q28" s="52"/>
      <c r="R28" s="52"/>
    </row>
    <row r="29" spans="1:24" s="45" customFormat="1" ht="15" customHeight="1" x14ac:dyDescent="0.25">
      <c r="A29" s="51">
        <v>4009121</v>
      </c>
      <c r="B29" s="73">
        <v>41007</v>
      </c>
      <c r="C29" s="11" t="s">
        <v>114</v>
      </c>
      <c r="D29" s="115" t="s">
        <v>199</v>
      </c>
      <c r="E29" s="11" t="s">
        <v>132</v>
      </c>
      <c r="F29" s="52" t="s">
        <v>144</v>
      </c>
      <c r="G29" s="12"/>
      <c r="H29" s="12">
        <v>2015</v>
      </c>
      <c r="I29" s="12">
        <v>2015</v>
      </c>
      <c r="J29" s="169">
        <v>2015</v>
      </c>
      <c r="K29" s="285">
        <v>5</v>
      </c>
      <c r="L29" s="177" t="s">
        <v>263</v>
      </c>
      <c r="M29" s="65">
        <v>5</v>
      </c>
      <c r="N29" s="63"/>
      <c r="O29" s="63"/>
      <c r="P29" s="52"/>
      <c r="Q29" s="52"/>
      <c r="R29" s="52"/>
    </row>
    <row r="30" spans="1:24" s="45" customFormat="1" ht="15" customHeight="1" x14ac:dyDescent="0.25">
      <c r="A30" s="50">
        <v>4707516</v>
      </c>
      <c r="B30" s="73">
        <v>41008</v>
      </c>
      <c r="C30" s="11" t="s">
        <v>115</v>
      </c>
      <c r="D30" s="11" t="s">
        <v>138</v>
      </c>
      <c r="E30" s="11" t="s">
        <v>145</v>
      </c>
      <c r="F30" s="52" t="s">
        <v>329</v>
      </c>
      <c r="G30" s="12"/>
      <c r="H30" s="12"/>
      <c r="I30" s="12">
        <v>2017</v>
      </c>
      <c r="J30" s="169">
        <v>2017</v>
      </c>
      <c r="K30" s="285">
        <v>10</v>
      </c>
      <c r="L30" s="177" t="s">
        <v>263</v>
      </c>
      <c r="M30" s="65">
        <v>10</v>
      </c>
      <c r="N30" s="63"/>
      <c r="O30" s="63"/>
      <c r="P30" s="52"/>
      <c r="Q30" s="52"/>
      <c r="R30" s="52"/>
    </row>
    <row r="31" spans="1:24" s="45" customFormat="1" ht="15" customHeight="1" x14ac:dyDescent="0.25">
      <c r="A31" s="51"/>
      <c r="B31" s="73">
        <v>41014</v>
      </c>
      <c r="C31" s="17" t="s">
        <v>190</v>
      </c>
      <c r="D31" s="115" t="s">
        <v>229</v>
      </c>
      <c r="E31" s="11" t="s">
        <v>43</v>
      </c>
      <c r="F31" s="11" t="s">
        <v>214</v>
      </c>
      <c r="G31" s="12"/>
      <c r="H31" s="12"/>
      <c r="I31" s="16"/>
      <c r="J31" s="67"/>
      <c r="K31" s="285" t="s">
        <v>158</v>
      </c>
      <c r="L31" s="65" t="s">
        <v>147</v>
      </c>
      <c r="M31" s="65"/>
      <c r="N31" s="64"/>
      <c r="O31" s="3"/>
      <c r="P31" s="11" t="s">
        <v>330</v>
      </c>
      <c r="Q31" s="11"/>
      <c r="R31" s="11"/>
      <c r="S31"/>
      <c r="T31"/>
      <c r="U31"/>
      <c r="V31"/>
      <c r="W31"/>
      <c r="X31"/>
    </row>
    <row r="32" spans="1:24" s="45" customFormat="1" ht="15" customHeight="1" x14ac:dyDescent="0.25">
      <c r="A32" s="92"/>
      <c r="B32" s="91">
        <v>41018</v>
      </c>
      <c r="C32" s="95" t="s">
        <v>185</v>
      </c>
      <c r="D32" s="114" t="s">
        <v>128</v>
      </c>
      <c r="E32" s="11" t="s">
        <v>145</v>
      </c>
      <c r="F32" s="92" t="s">
        <v>206</v>
      </c>
      <c r="G32" s="65">
        <v>2015</v>
      </c>
      <c r="H32" s="65"/>
      <c r="I32" s="65">
        <v>2015</v>
      </c>
      <c r="J32" s="142">
        <v>2016</v>
      </c>
      <c r="K32" s="93">
        <v>3.5</v>
      </c>
      <c r="L32" s="177" t="s">
        <v>263</v>
      </c>
      <c r="M32" s="65">
        <v>4</v>
      </c>
      <c r="N32" s="35"/>
      <c r="O32" s="3"/>
      <c r="P32" s="11" t="s">
        <v>331</v>
      </c>
      <c r="Q32" s="11"/>
      <c r="R32" s="11"/>
      <c r="S32"/>
      <c r="T32"/>
      <c r="U32"/>
      <c r="V32"/>
      <c r="W32"/>
      <c r="X32"/>
    </row>
    <row r="33" spans="1:24" s="45" customFormat="1" ht="15" customHeight="1" x14ac:dyDescent="0.25">
      <c r="A33" s="92"/>
      <c r="B33" s="91">
        <v>41020</v>
      </c>
      <c r="C33" s="95" t="s">
        <v>186</v>
      </c>
      <c r="D33" s="114" t="s">
        <v>128</v>
      </c>
      <c r="E33" s="11" t="s">
        <v>145</v>
      </c>
      <c r="F33" s="92"/>
      <c r="G33" s="65">
        <v>2016</v>
      </c>
      <c r="H33" s="65"/>
      <c r="I33" s="65">
        <v>2016</v>
      </c>
      <c r="J33" s="142"/>
      <c r="K33" s="93">
        <v>2</v>
      </c>
      <c r="L33" s="177" t="s">
        <v>263</v>
      </c>
      <c r="M33" s="65">
        <v>2</v>
      </c>
      <c r="N33" s="64"/>
      <c r="O33" s="3"/>
      <c r="P33" s="11"/>
      <c r="Q33" s="11"/>
      <c r="R33" s="11"/>
      <c r="S33"/>
      <c r="T33"/>
      <c r="U33"/>
      <c r="V33"/>
      <c r="W33"/>
      <c r="X33"/>
    </row>
    <row r="34" spans="1:24" s="45" customFormat="1" ht="15" customHeight="1" x14ac:dyDescent="0.25">
      <c r="A34" s="92"/>
      <c r="B34" s="91">
        <v>41021</v>
      </c>
      <c r="C34" s="95" t="s">
        <v>187</v>
      </c>
      <c r="D34" s="114" t="s">
        <v>128</v>
      </c>
      <c r="E34" s="11" t="s">
        <v>145</v>
      </c>
      <c r="F34" s="92"/>
      <c r="G34" s="65">
        <v>2017</v>
      </c>
      <c r="H34" s="65"/>
      <c r="I34" s="65">
        <v>2017</v>
      </c>
      <c r="J34" s="142"/>
      <c r="K34" s="93">
        <v>3.5</v>
      </c>
      <c r="L34" s="177" t="s">
        <v>263</v>
      </c>
      <c r="M34" s="65">
        <v>4</v>
      </c>
      <c r="N34" s="64"/>
      <c r="O34" s="3"/>
      <c r="P34" s="11"/>
      <c r="Q34" s="11"/>
      <c r="R34" s="11"/>
      <c r="S34"/>
      <c r="T34"/>
      <c r="U34"/>
      <c r="V34"/>
      <c r="W34"/>
      <c r="X34"/>
    </row>
    <row r="35" spans="1:24" s="45" customFormat="1" ht="15" customHeight="1" x14ac:dyDescent="0.25">
      <c r="A35" s="92"/>
      <c r="B35" s="91">
        <v>41022</v>
      </c>
      <c r="C35" s="95" t="s">
        <v>188</v>
      </c>
      <c r="D35" s="114" t="s">
        <v>128</v>
      </c>
      <c r="E35" s="11" t="s">
        <v>145</v>
      </c>
      <c r="F35" s="92"/>
      <c r="G35" s="65">
        <v>2018</v>
      </c>
      <c r="H35" s="65"/>
      <c r="I35" s="65">
        <v>2018</v>
      </c>
      <c r="J35" s="142"/>
      <c r="K35" s="93">
        <v>2.5</v>
      </c>
      <c r="L35" s="177" t="s">
        <v>263</v>
      </c>
      <c r="M35" s="65">
        <v>3</v>
      </c>
      <c r="N35" s="64"/>
      <c r="O35" s="3"/>
      <c r="P35" s="11"/>
      <c r="Q35" s="11"/>
      <c r="R35" s="11"/>
      <c r="S35"/>
      <c r="T35"/>
      <c r="U35"/>
      <c r="V35"/>
      <c r="W35"/>
      <c r="X35"/>
    </row>
    <row r="36" spans="1:24" ht="15" customHeight="1" x14ac:dyDescent="0.25">
      <c r="A36" s="50"/>
      <c r="B36" s="73">
        <v>4009106</v>
      </c>
      <c r="C36" s="11" t="s">
        <v>116</v>
      </c>
      <c r="D36" s="115" t="s">
        <v>199</v>
      </c>
      <c r="E36" s="11" t="s">
        <v>145</v>
      </c>
      <c r="F36" s="52" t="s">
        <v>144</v>
      </c>
      <c r="G36" s="12"/>
      <c r="H36" s="12"/>
      <c r="I36" s="12">
        <v>2015</v>
      </c>
      <c r="J36" s="170">
        <v>42339</v>
      </c>
      <c r="K36" s="285">
        <v>6.5</v>
      </c>
      <c r="L36" s="177" t="s">
        <v>263</v>
      </c>
      <c r="M36" s="65">
        <v>6.5</v>
      </c>
      <c r="N36" s="63"/>
      <c r="O36" s="63"/>
      <c r="P36" s="52" t="s">
        <v>230</v>
      </c>
      <c r="Q36" s="52"/>
      <c r="R36" s="52"/>
      <c r="S36" s="45"/>
      <c r="T36" s="45"/>
      <c r="U36" s="45"/>
      <c r="V36" s="45"/>
      <c r="W36" s="45"/>
      <c r="X36" s="45"/>
    </row>
    <row r="37" spans="1:24" ht="15" customHeight="1" x14ac:dyDescent="0.25">
      <c r="A37" s="51"/>
      <c r="B37" s="73">
        <v>4009108</v>
      </c>
      <c r="C37" s="11" t="s">
        <v>125</v>
      </c>
      <c r="D37" s="115" t="s">
        <v>199</v>
      </c>
      <c r="E37" s="11" t="s">
        <v>145</v>
      </c>
      <c r="F37" s="52" t="s">
        <v>144</v>
      </c>
      <c r="G37" s="12"/>
      <c r="H37" s="12"/>
      <c r="I37" s="12">
        <v>2013</v>
      </c>
      <c r="J37" s="169">
        <v>2015</v>
      </c>
      <c r="K37" s="285">
        <v>6</v>
      </c>
      <c r="L37" s="177" t="s">
        <v>263</v>
      </c>
      <c r="M37" s="65">
        <v>6</v>
      </c>
      <c r="N37" s="3"/>
      <c r="O37" s="3"/>
      <c r="P37" s="52" t="s">
        <v>230</v>
      </c>
      <c r="Q37" s="11"/>
      <c r="R37" s="11"/>
    </row>
    <row r="38" spans="1:24" ht="15" customHeight="1" x14ac:dyDescent="0.25">
      <c r="A38" s="50"/>
      <c r="B38" s="73">
        <v>4009111</v>
      </c>
      <c r="C38" s="11" t="s">
        <v>117</v>
      </c>
      <c r="D38" s="115" t="s">
        <v>199</v>
      </c>
      <c r="E38" s="11" t="s">
        <v>145</v>
      </c>
      <c r="F38" s="52" t="s">
        <v>298</v>
      </c>
      <c r="G38" s="12"/>
      <c r="H38" s="12"/>
      <c r="I38" s="12">
        <v>2015</v>
      </c>
      <c r="J38" s="169">
        <v>2016</v>
      </c>
      <c r="K38" s="285">
        <v>6.2</v>
      </c>
      <c r="L38" s="177" t="s">
        <v>263</v>
      </c>
      <c r="M38" s="65">
        <v>6</v>
      </c>
      <c r="N38" s="62"/>
      <c r="O38" s="63"/>
      <c r="P38" s="173" t="s">
        <v>278</v>
      </c>
      <c r="Q38" s="52"/>
      <c r="R38" s="52"/>
      <c r="S38" s="45"/>
      <c r="T38" s="45"/>
      <c r="U38" s="45"/>
      <c r="V38" s="45"/>
      <c r="W38" s="45"/>
      <c r="X38" s="45"/>
    </row>
    <row r="39" spans="1:24" ht="15" customHeight="1" x14ac:dyDescent="0.25">
      <c r="A39" s="50"/>
      <c r="B39" s="73">
        <v>4009112</v>
      </c>
      <c r="C39" s="11" t="s">
        <v>118</v>
      </c>
      <c r="D39" s="115" t="s">
        <v>199</v>
      </c>
      <c r="E39" s="11" t="s">
        <v>145</v>
      </c>
      <c r="F39" s="52" t="s">
        <v>298</v>
      </c>
      <c r="G39" s="12"/>
      <c r="H39" s="12"/>
      <c r="I39" s="12">
        <v>2015</v>
      </c>
      <c r="J39" s="169">
        <v>2016</v>
      </c>
      <c r="K39" s="285">
        <v>3</v>
      </c>
      <c r="L39" s="177" t="s">
        <v>263</v>
      </c>
      <c r="M39" s="65">
        <v>3</v>
      </c>
      <c r="N39" s="62"/>
      <c r="O39" s="63"/>
      <c r="P39" s="173" t="s">
        <v>278</v>
      </c>
      <c r="Q39" s="52"/>
      <c r="R39" s="52"/>
      <c r="S39" s="45"/>
      <c r="T39" s="45"/>
      <c r="U39" s="45"/>
      <c r="V39" s="45"/>
      <c r="W39" s="45"/>
      <c r="X39" s="45"/>
    </row>
    <row r="40" spans="1:24" ht="15" customHeight="1" x14ac:dyDescent="0.25">
      <c r="A40" s="50"/>
      <c r="B40" s="73">
        <v>4009113</v>
      </c>
      <c r="C40" s="11" t="s">
        <v>119</v>
      </c>
      <c r="D40" s="115" t="s">
        <v>199</v>
      </c>
      <c r="E40" s="11" t="s">
        <v>145</v>
      </c>
      <c r="F40" s="52" t="s">
        <v>206</v>
      </c>
      <c r="G40" s="12"/>
      <c r="H40" s="12"/>
      <c r="I40" s="12">
        <v>2016</v>
      </c>
      <c r="J40" s="288">
        <v>2016</v>
      </c>
      <c r="K40" s="285">
        <v>30</v>
      </c>
      <c r="L40" s="177" t="s">
        <v>263</v>
      </c>
      <c r="M40" s="65">
        <v>30</v>
      </c>
      <c r="N40" s="62"/>
      <c r="O40" s="63"/>
      <c r="P40" s="52" t="s">
        <v>279</v>
      </c>
      <c r="Q40" s="52"/>
      <c r="R40" s="52"/>
      <c r="S40" s="45"/>
      <c r="T40" s="45"/>
      <c r="U40" s="45"/>
      <c r="V40" s="45"/>
      <c r="W40" s="45"/>
      <c r="X40" s="45"/>
    </row>
    <row r="41" spans="1:24" ht="15" customHeight="1" x14ac:dyDescent="0.25">
      <c r="A41" s="50"/>
      <c r="B41" s="67">
        <v>4009114</v>
      </c>
      <c r="C41" s="11" t="s">
        <v>126</v>
      </c>
      <c r="D41" s="115" t="s">
        <v>199</v>
      </c>
      <c r="E41" s="11" t="s">
        <v>43</v>
      </c>
      <c r="F41" s="11" t="s">
        <v>225</v>
      </c>
      <c r="G41" s="12"/>
      <c r="H41" s="12"/>
      <c r="I41" s="12">
        <v>2013</v>
      </c>
      <c r="J41" s="288">
        <v>2016</v>
      </c>
      <c r="K41" s="285">
        <v>2.5</v>
      </c>
      <c r="L41" s="177" t="s">
        <v>263</v>
      </c>
      <c r="M41" s="65">
        <v>2.5</v>
      </c>
      <c r="N41" s="5"/>
      <c r="O41" s="3"/>
      <c r="P41" s="17" t="s">
        <v>332</v>
      </c>
      <c r="Q41" s="11"/>
      <c r="R41" s="11"/>
    </row>
    <row r="42" spans="1:24" ht="33" customHeight="1" x14ac:dyDescent="0.25">
      <c r="A42" s="51"/>
      <c r="B42" s="73">
        <v>4707799</v>
      </c>
      <c r="C42" s="17" t="s">
        <v>129</v>
      </c>
      <c r="D42" s="5" t="s">
        <v>128</v>
      </c>
      <c r="E42" s="11" t="s">
        <v>145</v>
      </c>
      <c r="F42" s="11" t="s">
        <v>206</v>
      </c>
      <c r="G42" s="12"/>
      <c r="H42" s="12"/>
      <c r="I42" s="16">
        <v>41609</v>
      </c>
      <c r="J42" s="67">
        <v>2015</v>
      </c>
      <c r="K42" s="65">
        <v>10.25</v>
      </c>
      <c r="L42" s="177" t="s">
        <v>263</v>
      </c>
      <c r="M42" s="65">
        <v>10.25</v>
      </c>
      <c r="N42" s="35"/>
      <c r="O42" s="3"/>
      <c r="P42" s="162" t="s">
        <v>280</v>
      </c>
      <c r="Q42" s="11"/>
      <c r="R42" s="11"/>
    </row>
    <row r="43" spans="1:24" ht="15" customHeight="1" x14ac:dyDescent="0.25">
      <c r="A43" s="59"/>
      <c r="B43" s="39"/>
      <c r="C43" s="38"/>
      <c r="D43" s="38"/>
      <c r="E43" s="38"/>
      <c r="F43" s="38"/>
      <c r="G43" s="39"/>
      <c r="H43" s="39"/>
      <c r="I43" s="39"/>
      <c r="J43" s="39"/>
      <c r="K43" s="60"/>
      <c r="L43" s="60"/>
      <c r="M43" s="39"/>
      <c r="N43" s="39"/>
      <c r="O43" s="38"/>
      <c r="P43" s="38"/>
    </row>
  </sheetData>
  <autoFilter ref="A1:X42"/>
  <sortState ref="B118:K119">
    <sortCondition ref="I118:I119"/>
  </sortState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zoomScale="90" zoomScaleNormal="90" workbookViewId="0">
      <pane xSplit="4" ySplit="1" topLeftCell="E2" activePane="bottomRight" state="frozen"/>
      <selection activeCell="B1" sqref="B1"/>
      <selection pane="topRight" activeCell="E1" sqref="E1"/>
      <selection pane="bottomLeft" activeCell="B3" sqref="B3"/>
      <selection pane="bottomRight" activeCell="I9" sqref="I9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22.140625" customWidth="1"/>
    <col min="6" max="6" width="19.85546875" customWidth="1"/>
    <col min="7" max="7" width="15" customWidth="1"/>
    <col min="8" max="8" width="29" bestFit="1" customWidth="1"/>
    <col min="9" max="9" width="44.5703125" style="1" customWidth="1"/>
    <col min="10" max="10" width="11.5703125" style="1" customWidth="1"/>
    <col min="11" max="11" width="13.140625" style="1" customWidth="1"/>
    <col min="12" max="12" width="14.42578125" style="53" customWidth="1"/>
    <col min="13" max="13" width="14.425781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customWidth="1"/>
    <col min="18" max="18" width="69.85546875" customWidth="1"/>
    <col min="19" max="19" width="60.140625" hidden="1" customWidth="1"/>
    <col min="20" max="20" width="36.7109375" customWidth="1"/>
  </cols>
  <sheetData>
    <row r="1" spans="1:26" ht="21" x14ac:dyDescent="0.35">
      <c r="B1" s="18" t="s">
        <v>273</v>
      </c>
      <c r="C1" s="45"/>
      <c r="D1" s="45"/>
      <c r="E1" s="45"/>
      <c r="F1" s="45"/>
      <c r="G1" s="45"/>
      <c r="H1" s="45"/>
      <c r="I1" s="75"/>
    </row>
    <row r="2" spans="1:26" ht="16.5" thickBot="1" x14ac:dyDescent="0.3">
      <c r="A2" s="74"/>
      <c r="B2" s="74"/>
      <c r="C2" s="82"/>
      <c r="D2" s="83"/>
      <c r="E2" s="34"/>
      <c r="F2" s="34"/>
      <c r="G2" s="34"/>
      <c r="H2" s="34"/>
      <c r="I2" s="98"/>
      <c r="P2"/>
      <c r="U2" s="1"/>
      <c r="V2" s="1"/>
      <c r="W2" s="53"/>
      <c r="X2" s="1"/>
      <c r="Y2" s="1"/>
      <c r="Z2" s="1"/>
    </row>
    <row r="3" spans="1:26" ht="15.75" thickBot="1" x14ac:dyDescent="0.3">
      <c r="A3" s="74"/>
      <c r="B3" s="19" t="s">
        <v>0</v>
      </c>
      <c r="C3" s="20" t="s">
        <v>1</v>
      </c>
      <c r="D3" s="20" t="s">
        <v>2</v>
      </c>
      <c r="E3" s="78" t="s">
        <v>219</v>
      </c>
      <c r="F3" s="78" t="s">
        <v>85</v>
      </c>
      <c r="G3" s="78" t="s">
        <v>201</v>
      </c>
      <c r="H3" s="97" t="s">
        <v>84</v>
      </c>
      <c r="I3" s="97" t="s">
        <v>211</v>
      </c>
      <c r="J3" s="97" t="s">
        <v>210</v>
      </c>
      <c r="K3" s="53"/>
      <c r="L3" s="1"/>
      <c r="O3"/>
      <c r="P3"/>
      <c r="T3" s="1"/>
      <c r="U3" s="1"/>
      <c r="V3" s="53"/>
      <c r="W3" s="1"/>
      <c r="X3" s="1"/>
      <c r="Y3" s="1"/>
    </row>
    <row r="4" spans="1:26" ht="15.75" thickBot="1" x14ac:dyDescent="0.3">
      <c r="A4" s="8" t="s">
        <v>246</v>
      </c>
      <c r="B4" s="77" t="s">
        <v>69</v>
      </c>
      <c r="C4" s="77"/>
      <c r="D4" s="135" t="s">
        <v>16</v>
      </c>
      <c r="E4" s="136"/>
      <c r="F4" s="136" t="s">
        <v>212</v>
      </c>
      <c r="G4" s="137" t="s">
        <v>86</v>
      </c>
      <c r="H4" s="138" t="s">
        <v>81</v>
      </c>
      <c r="I4" s="139"/>
      <c r="J4" s="139" t="s">
        <v>209</v>
      </c>
      <c r="K4" s="53"/>
      <c r="L4" s="1"/>
      <c r="O4"/>
      <c r="P4"/>
      <c r="T4" s="1"/>
      <c r="U4" s="1"/>
      <c r="V4" s="53"/>
      <c r="W4" s="1"/>
      <c r="X4" s="1"/>
      <c r="Y4" s="1"/>
    </row>
    <row r="5" spans="1:26" ht="15.75" x14ac:dyDescent="0.25">
      <c r="A5" s="79"/>
      <c r="B5" s="132">
        <v>4231899</v>
      </c>
      <c r="C5" s="121" t="s">
        <v>98</v>
      </c>
      <c r="D5" s="81" t="s">
        <v>78</v>
      </c>
      <c r="E5" s="21">
        <v>125735000</v>
      </c>
      <c r="F5" s="21">
        <v>111396556</v>
      </c>
      <c r="G5" s="140">
        <f t="shared" ref="G5:G10" si="0">E5-F5</f>
        <v>14338444</v>
      </c>
      <c r="H5" s="92" t="s">
        <v>150</v>
      </c>
      <c r="I5" s="156" t="s">
        <v>340</v>
      </c>
      <c r="J5" s="157" t="s">
        <v>269</v>
      </c>
      <c r="K5" s="53"/>
      <c r="L5" s="1"/>
      <c r="O5"/>
      <c r="P5"/>
      <c r="T5" s="1"/>
      <c r="U5" s="1"/>
      <c r="V5" s="53"/>
      <c r="W5" s="22"/>
      <c r="X5" s="1"/>
      <c r="Y5" s="1"/>
    </row>
    <row r="6" spans="1:26" ht="15.75" x14ac:dyDescent="0.25">
      <c r="A6" s="52">
        <v>4232599</v>
      </c>
      <c r="B6" s="132">
        <v>4413899</v>
      </c>
      <c r="C6" s="121" t="s">
        <v>77</v>
      </c>
      <c r="D6" s="81" t="s">
        <v>149</v>
      </c>
      <c r="E6" s="21">
        <f>144228000+4200000</f>
        <v>148428000</v>
      </c>
      <c r="F6" s="21">
        <v>146293825</v>
      </c>
      <c r="G6" s="140">
        <f t="shared" si="0"/>
        <v>2134175</v>
      </c>
      <c r="H6" s="92" t="s">
        <v>151</v>
      </c>
      <c r="I6" s="171">
        <v>41974</v>
      </c>
      <c r="J6" s="157">
        <v>42430</v>
      </c>
      <c r="K6" s="155"/>
      <c r="L6" s="1"/>
      <c r="O6"/>
      <c r="P6"/>
      <c r="T6" s="1"/>
      <c r="U6" s="1"/>
      <c r="V6" s="53"/>
      <c r="W6" s="1"/>
      <c r="X6" s="1"/>
      <c r="Y6" s="1"/>
    </row>
    <row r="7" spans="1:26" ht="15.75" x14ac:dyDescent="0.25">
      <c r="A7" s="52"/>
      <c r="B7" s="145">
        <v>35007</v>
      </c>
      <c r="C7" s="84" t="s">
        <v>57</v>
      </c>
      <c r="D7" s="81" t="s">
        <v>76</v>
      </c>
      <c r="E7" s="21">
        <v>50200000</v>
      </c>
      <c r="F7" s="21">
        <v>37102714</v>
      </c>
      <c r="G7" s="140">
        <f t="shared" si="0"/>
        <v>13097286</v>
      </c>
      <c r="H7" s="92" t="s">
        <v>240</v>
      </c>
      <c r="I7" s="127">
        <v>42186</v>
      </c>
      <c r="J7" s="127">
        <v>42614</v>
      </c>
      <c r="L7" s="1"/>
      <c r="O7"/>
      <c r="P7"/>
      <c r="T7" s="1"/>
      <c r="U7" s="1"/>
      <c r="V7" s="53"/>
      <c r="W7" s="1"/>
      <c r="X7" s="1"/>
      <c r="Y7" s="1"/>
    </row>
    <row r="8" spans="1:26" ht="15.75" x14ac:dyDescent="0.25">
      <c r="A8" s="52">
        <v>4503799</v>
      </c>
      <c r="B8" s="145">
        <v>60001</v>
      </c>
      <c r="C8" s="11" t="s">
        <v>51</v>
      </c>
      <c r="D8" s="81" t="s">
        <v>149</v>
      </c>
      <c r="E8" s="21">
        <v>109700000</v>
      </c>
      <c r="F8" s="21">
        <v>94483352</v>
      </c>
      <c r="G8" s="140">
        <f t="shared" si="0"/>
        <v>15216648</v>
      </c>
      <c r="H8" s="92" t="s">
        <v>241</v>
      </c>
      <c r="I8" s="127">
        <v>42236</v>
      </c>
      <c r="J8" s="127">
        <v>42644</v>
      </c>
      <c r="K8" s="155" t="s">
        <v>277</v>
      </c>
      <c r="L8" s="1"/>
      <c r="O8"/>
      <c r="P8"/>
      <c r="T8" s="1"/>
      <c r="U8" s="1"/>
      <c r="V8" s="53"/>
      <c r="W8" s="1"/>
      <c r="X8" s="1"/>
      <c r="Y8" s="1"/>
    </row>
    <row r="9" spans="1:26" ht="15.75" x14ac:dyDescent="0.25">
      <c r="A9" s="52"/>
      <c r="B9" s="145">
        <v>21023</v>
      </c>
      <c r="C9" s="11" t="s">
        <v>258</v>
      </c>
      <c r="D9" s="81" t="s">
        <v>149</v>
      </c>
      <c r="E9" s="21">
        <v>6041000</v>
      </c>
      <c r="F9" s="21">
        <v>6041000</v>
      </c>
      <c r="G9" s="140">
        <f t="shared" si="0"/>
        <v>0</v>
      </c>
      <c r="H9" s="92" t="s">
        <v>198</v>
      </c>
      <c r="I9" s="127">
        <v>42064</v>
      </c>
      <c r="J9" s="127">
        <v>42491</v>
      </c>
      <c r="K9" s="155"/>
      <c r="L9" s="1"/>
      <c r="O9"/>
      <c r="P9"/>
      <c r="T9" s="1"/>
      <c r="U9" s="1"/>
      <c r="V9" s="53"/>
      <c r="W9" s="1"/>
      <c r="X9" s="1"/>
      <c r="Y9" s="1"/>
    </row>
    <row r="10" spans="1:26" x14ac:dyDescent="0.25">
      <c r="A10" s="52"/>
      <c r="B10" s="145">
        <v>15004</v>
      </c>
      <c r="C10" s="11" t="s">
        <v>66</v>
      </c>
      <c r="D10" s="80" t="s">
        <v>239</v>
      </c>
      <c r="E10" s="109">
        <v>1500000</v>
      </c>
      <c r="F10" s="21">
        <v>1081355.25</v>
      </c>
      <c r="G10" s="140">
        <f t="shared" si="0"/>
        <v>418644.75</v>
      </c>
      <c r="H10" s="92" t="s">
        <v>43</v>
      </c>
      <c r="I10" s="128">
        <v>41974</v>
      </c>
      <c r="J10" s="71" t="s">
        <v>236</v>
      </c>
      <c r="K10" s="53"/>
      <c r="L10" s="1"/>
      <c r="O10"/>
      <c r="P10"/>
      <c r="T10" s="1"/>
      <c r="U10" s="1"/>
      <c r="V10" s="53"/>
      <c r="W10" s="1"/>
      <c r="X10" s="1"/>
      <c r="Y10" s="1"/>
    </row>
    <row r="11" spans="1:26" x14ac:dyDescent="0.25">
      <c r="A11" s="52">
        <v>4231299</v>
      </c>
      <c r="B11" s="134">
        <v>30013</v>
      </c>
      <c r="C11" s="130" t="s">
        <v>105</v>
      </c>
      <c r="D11" s="80" t="s">
        <v>122</v>
      </c>
      <c r="E11" s="109">
        <v>1235000</v>
      </c>
      <c r="F11" s="21">
        <v>1137301</v>
      </c>
      <c r="G11" s="140">
        <f>E11-F11</f>
        <v>97699</v>
      </c>
      <c r="H11" s="92" t="s">
        <v>198</v>
      </c>
      <c r="I11" s="128">
        <v>41974</v>
      </c>
      <c r="J11" s="71" t="s">
        <v>236</v>
      </c>
      <c r="K11" s="53"/>
      <c r="L11" s="1"/>
      <c r="O11"/>
      <c r="P11"/>
      <c r="T11" s="1"/>
      <c r="U11" s="1"/>
      <c r="V11" s="53"/>
      <c r="W11" s="1"/>
      <c r="X11" s="1"/>
      <c r="Y11" s="1"/>
    </row>
    <row r="12" spans="1:26" x14ac:dyDescent="0.25">
      <c r="A12" s="52"/>
      <c r="B12" s="133">
        <v>30014</v>
      </c>
      <c r="C12" s="17" t="s">
        <v>106</v>
      </c>
      <c r="D12" s="80" t="s">
        <v>122</v>
      </c>
      <c r="E12" s="109">
        <v>1500000</v>
      </c>
      <c r="F12" s="21">
        <v>2488000</v>
      </c>
      <c r="G12" s="140">
        <f>E12-F12</f>
        <v>-988000</v>
      </c>
      <c r="H12" s="92" t="s">
        <v>43</v>
      </c>
      <c r="I12" s="128">
        <v>41974</v>
      </c>
      <c r="J12" s="71" t="s">
        <v>236</v>
      </c>
      <c r="K12" s="155" t="s">
        <v>267</v>
      </c>
      <c r="L12" s="1"/>
      <c r="O12"/>
      <c r="P12"/>
      <c r="T12" s="1"/>
      <c r="U12" s="1"/>
      <c r="V12" s="53"/>
      <c r="W12" s="1"/>
      <c r="X12" s="1"/>
      <c r="Y12" s="1"/>
    </row>
    <row r="13" spans="1:26" x14ac:dyDescent="0.25">
      <c r="A13" s="52"/>
      <c r="B13" s="133">
        <v>4009107</v>
      </c>
      <c r="C13" s="17" t="s">
        <v>124</v>
      </c>
      <c r="D13" s="80" t="s">
        <v>122</v>
      </c>
      <c r="E13" s="109">
        <v>2000000</v>
      </c>
      <c r="F13" s="21">
        <v>2061000</v>
      </c>
      <c r="G13" s="140">
        <f>E13-F13</f>
        <v>-61000</v>
      </c>
      <c r="H13" s="92" t="s">
        <v>222</v>
      </c>
      <c r="I13" s="128">
        <v>41974</v>
      </c>
      <c r="J13" s="71" t="s">
        <v>236</v>
      </c>
      <c r="K13" s="155" t="s">
        <v>267</v>
      </c>
      <c r="L13" s="1"/>
      <c r="O13"/>
      <c r="P13"/>
      <c r="T13" s="1"/>
      <c r="U13" s="1"/>
      <c r="V13" s="53"/>
      <c r="W13" s="1"/>
      <c r="X13" s="1"/>
      <c r="Y13" s="1"/>
    </row>
    <row r="14" spans="1:26" x14ac:dyDescent="0.25">
      <c r="A14" s="52"/>
      <c r="B14" s="133" t="s">
        <v>220</v>
      </c>
      <c r="C14" s="17" t="s">
        <v>110</v>
      </c>
      <c r="D14" s="80" t="s">
        <v>122</v>
      </c>
      <c r="E14" s="109">
        <f>7200000+350000</f>
        <v>7550000</v>
      </c>
      <c r="F14" s="21">
        <v>7500000</v>
      </c>
      <c r="G14" s="140">
        <f>E14-F14</f>
        <v>50000</v>
      </c>
      <c r="H14" s="92" t="s">
        <v>266</v>
      </c>
      <c r="I14" s="128">
        <v>41974</v>
      </c>
      <c r="J14" s="71" t="s">
        <v>236</v>
      </c>
      <c r="K14" s="155"/>
      <c r="L14" s="1"/>
      <c r="O14"/>
      <c r="P14"/>
      <c r="T14" s="1"/>
      <c r="U14" s="1"/>
      <c r="V14" s="53"/>
      <c r="W14" s="1"/>
      <c r="X14" s="1"/>
      <c r="Y14" s="1"/>
    </row>
    <row r="15" spans="1:26" ht="15.75" x14ac:dyDescent="0.25">
      <c r="A15" s="52"/>
      <c r="B15" s="132">
        <v>15005</v>
      </c>
      <c r="C15" s="94" t="s">
        <v>130</v>
      </c>
      <c r="D15" s="81" t="s">
        <v>223</v>
      </c>
      <c r="E15" s="21">
        <v>2700000</v>
      </c>
      <c r="F15" s="21">
        <v>1850000</v>
      </c>
      <c r="G15" s="140">
        <f>E15-F15</f>
        <v>850000</v>
      </c>
      <c r="H15" s="92" t="s">
        <v>148</v>
      </c>
      <c r="I15" s="127">
        <v>42064</v>
      </c>
      <c r="J15" s="141" t="s">
        <v>234</v>
      </c>
      <c r="K15" s="53"/>
      <c r="L15" s="1"/>
      <c r="O15"/>
      <c r="P15"/>
      <c r="T15" s="1"/>
      <c r="U15" s="1"/>
      <c r="V15" s="53"/>
      <c r="W15" s="1"/>
      <c r="X15" s="1"/>
      <c r="Y15" s="1"/>
    </row>
    <row r="16" spans="1:26" ht="15.75" x14ac:dyDescent="0.25">
      <c r="B16" s="73">
        <v>4707519</v>
      </c>
      <c r="C16" s="11" t="s">
        <v>127</v>
      </c>
      <c r="D16" s="159" t="s">
        <v>78</v>
      </c>
      <c r="E16" s="21">
        <v>5500000</v>
      </c>
      <c r="F16" s="21">
        <v>4903052</v>
      </c>
      <c r="G16" s="140">
        <f t="shared" ref="G16:G17" si="1">E16-F16</f>
        <v>596948</v>
      </c>
      <c r="H16" s="263" t="s">
        <v>245</v>
      </c>
      <c r="I16" s="16">
        <v>41974</v>
      </c>
      <c r="J16" s="31" t="s">
        <v>236</v>
      </c>
      <c r="K16" s="264"/>
    </row>
    <row r="17" spans="1:25" ht="15.75" x14ac:dyDescent="0.25">
      <c r="B17" s="12">
        <v>4570899</v>
      </c>
      <c r="C17" s="17" t="s">
        <v>237</v>
      </c>
      <c r="D17" s="159" t="s">
        <v>149</v>
      </c>
      <c r="E17" s="21">
        <f>225000+980000</f>
        <v>1205000</v>
      </c>
      <c r="F17" s="21">
        <v>1155662.6100000001</v>
      </c>
      <c r="G17" s="140">
        <f t="shared" si="1"/>
        <v>49337.389999999898</v>
      </c>
      <c r="H17" s="263" t="s">
        <v>244</v>
      </c>
      <c r="I17" s="16">
        <v>41974</v>
      </c>
      <c r="J17" s="16">
        <v>42370</v>
      </c>
      <c r="K17" s="22"/>
    </row>
    <row r="18" spans="1:25" x14ac:dyDescent="0.25">
      <c r="B18" s="12">
        <v>21022</v>
      </c>
      <c r="C18" s="52" t="s">
        <v>243</v>
      </c>
      <c r="D18" s="11" t="s">
        <v>149</v>
      </c>
      <c r="E18" s="21">
        <v>16900000</v>
      </c>
      <c r="F18" s="11">
        <v>9186155</v>
      </c>
      <c r="G18" s="160">
        <f>E18-F18</f>
        <v>7713845</v>
      </c>
      <c r="H18" s="263" t="s">
        <v>264</v>
      </c>
      <c r="I18" s="16">
        <v>41944</v>
      </c>
      <c r="J18" s="16">
        <v>42370</v>
      </c>
      <c r="K18" s="22" t="s">
        <v>265</v>
      </c>
    </row>
    <row r="19" spans="1:25" ht="15.75" thickBot="1" x14ac:dyDescent="0.3">
      <c r="A19" s="74"/>
      <c r="B19" s="107"/>
      <c r="C19" s="74"/>
      <c r="D19" s="108"/>
      <c r="E19" s="76"/>
      <c r="F19" s="34"/>
      <c r="G19" s="76"/>
      <c r="H19" s="106"/>
      <c r="K19" s="53"/>
      <c r="L19" s="1"/>
      <c r="O19"/>
      <c r="P19"/>
      <c r="T19" s="1"/>
      <c r="U19" s="1"/>
      <c r="V19" s="53"/>
      <c r="W19" s="1"/>
      <c r="X19" s="1"/>
      <c r="Y19" s="1"/>
    </row>
    <row r="20" spans="1:25" ht="15.75" x14ac:dyDescent="0.25">
      <c r="B20" s="146">
        <v>4231299</v>
      </c>
      <c r="C20" s="147" t="s">
        <v>221</v>
      </c>
      <c r="D20" s="148" t="s">
        <v>149</v>
      </c>
      <c r="E20" s="297">
        <v>171975000</v>
      </c>
      <c r="F20" s="297">
        <v>169801261</v>
      </c>
      <c r="G20" s="303">
        <f>E20-F20</f>
        <v>2173739</v>
      </c>
      <c r="H20" s="304" t="s">
        <v>235</v>
      </c>
      <c r="I20" s="149" t="s">
        <v>140</v>
      </c>
      <c r="J20" s="299">
        <v>42736</v>
      </c>
      <c r="K20" s="155"/>
    </row>
    <row r="21" spans="1:25" ht="15.75" x14ac:dyDescent="0.25">
      <c r="B21" s="150">
        <v>4232599</v>
      </c>
      <c r="C21" s="11" t="s">
        <v>45</v>
      </c>
      <c r="D21" s="81" t="s">
        <v>149</v>
      </c>
      <c r="E21" s="298"/>
      <c r="F21" s="302"/>
      <c r="G21" s="298"/>
      <c r="H21" s="305"/>
      <c r="I21" s="110" t="s">
        <v>133</v>
      </c>
      <c r="J21" s="300"/>
    </row>
    <row r="22" spans="1:25" ht="16.5" thickBot="1" x14ac:dyDescent="0.3">
      <c r="B22" s="151">
        <v>30017</v>
      </c>
      <c r="C22" s="154" t="s">
        <v>152</v>
      </c>
      <c r="D22" s="152" t="s">
        <v>149</v>
      </c>
      <c r="E22" s="277">
        <v>683000</v>
      </c>
      <c r="F22" s="277">
        <v>412658</v>
      </c>
      <c r="G22" s="280">
        <f>E22-F22</f>
        <v>270342</v>
      </c>
      <c r="H22" s="262" t="s">
        <v>275</v>
      </c>
      <c r="I22" s="153" t="s">
        <v>133</v>
      </c>
      <c r="J22" s="301"/>
    </row>
    <row r="23" spans="1:25" x14ac:dyDescent="0.25">
      <c r="E23" s="279">
        <f>E20+E22</f>
        <v>172658000</v>
      </c>
      <c r="F23" s="279">
        <f t="shared" ref="F23:G23" si="2">F20+F22</f>
        <v>170213919</v>
      </c>
      <c r="G23" s="279">
        <f t="shared" si="2"/>
        <v>2444081</v>
      </c>
      <c r="H23" s="22"/>
    </row>
    <row r="24" spans="1:25" x14ac:dyDescent="0.25">
      <c r="H24" s="22"/>
    </row>
    <row r="25" spans="1:25" x14ac:dyDescent="0.25">
      <c r="B25" s="22" t="s">
        <v>276</v>
      </c>
    </row>
    <row r="27" spans="1:25" x14ac:dyDescent="0.25">
      <c r="F27" s="158"/>
      <c r="H27" s="22"/>
    </row>
    <row r="28" spans="1:25" x14ac:dyDescent="0.25">
      <c r="H28" s="22"/>
    </row>
    <row r="29" spans="1:25" x14ac:dyDescent="0.25">
      <c r="H29" s="22"/>
    </row>
  </sheetData>
  <mergeCells count="5">
    <mergeCell ref="E20:E21"/>
    <mergeCell ref="J20:J22"/>
    <mergeCell ref="F20:F21"/>
    <mergeCell ref="G20:G21"/>
    <mergeCell ref="H20:H21"/>
  </mergeCell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Footer>&amp;R&amp;D&amp;Z&amp;F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A3" sqref="A3:E14"/>
    </sheetView>
  </sheetViews>
  <sheetFormatPr baseColWidth="10" defaultRowHeight="15" x14ac:dyDescent="0.25"/>
  <cols>
    <col min="1" max="1" width="11.42578125" style="267"/>
    <col min="2" max="2" width="32.42578125" bestFit="1" customWidth="1"/>
    <col min="5" max="5" width="16.5703125" bestFit="1" customWidth="1"/>
  </cols>
  <sheetData>
    <row r="1" spans="1:19" ht="26.25" x14ac:dyDescent="0.4">
      <c r="A1" s="278" t="s">
        <v>274</v>
      </c>
    </row>
    <row r="2" spans="1:19" ht="15.75" thickBot="1" x14ac:dyDescent="0.3"/>
    <row r="3" spans="1:19" x14ac:dyDescent="0.25">
      <c r="A3" s="19" t="s">
        <v>0</v>
      </c>
      <c r="B3" s="20" t="s">
        <v>1</v>
      </c>
      <c r="C3" s="78" t="s">
        <v>219</v>
      </c>
      <c r="D3" s="269" t="s">
        <v>85</v>
      </c>
      <c r="E3" s="269" t="s">
        <v>272</v>
      </c>
    </row>
    <row r="4" spans="1:19" ht="15.75" thickBot="1" x14ac:dyDescent="0.3">
      <c r="A4" s="77"/>
      <c r="B4" s="270"/>
      <c r="C4" s="271"/>
      <c r="D4" s="271"/>
      <c r="E4" s="272" t="s">
        <v>271</v>
      </c>
    </row>
    <row r="5" spans="1:19" ht="14.25" customHeight="1" x14ac:dyDescent="0.25">
      <c r="A5" s="131">
        <v>4332499</v>
      </c>
      <c r="B5" s="120" t="s">
        <v>97</v>
      </c>
      <c r="C5" s="21">
        <v>49900000</v>
      </c>
      <c r="D5" s="21">
        <v>44496036</v>
      </c>
      <c r="E5" s="140">
        <f t="shared" ref="E5:E7" si="0">C5-D5</f>
        <v>5403964</v>
      </c>
      <c r="F5" s="1"/>
      <c r="G5" s="1"/>
      <c r="H5" s="1"/>
      <c r="N5" s="1"/>
      <c r="O5" s="1"/>
      <c r="P5" s="53"/>
      <c r="Q5" s="1"/>
      <c r="R5" s="1"/>
      <c r="S5" s="1"/>
    </row>
    <row r="6" spans="1:19" ht="14.25" customHeight="1" x14ac:dyDescent="0.25">
      <c r="A6" s="132">
        <v>4231399</v>
      </c>
      <c r="B6" s="121" t="s">
        <v>79</v>
      </c>
      <c r="C6" s="21">
        <v>60500000</v>
      </c>
      <c r="D6" s="21">
        <v>53177002</v>
      </c>
      <c r="E6" s="140">
        <f t="shared" si="0"/>
        <v>7322998</v>
      </c>
      <c r="F6" s="1"/>
      <c r="G6" s="1"/>
      <c r="H6" s="1"/>
      <c r="N6" s="1"/>
      <c r="O6" s="1"/>
      <c r="P6" s="53"/>
      <c r="Q6" s="1"/>
      <c r="R6" s="1"/>
      <c r="S6" s="1"/>
    </row>
    <row r="7" spans="1:19" x14ac:dyDescent="0.25">
      <c r="A7" s="145">
        <v>4541699</v>
      </c>
      <c r="B7" s="17" t="s">
        <v>238</v>
      </c>
      <c r="C7" s="21">
        <v>4600000</v>
      </c>
      <c r="D7" s="21">
        <v>4586957</v>
      </c>
      <c r="E7" s="140">
        <f t="shared" si="0"/>
        <v>13043</v>
      </c>
      <c r="F7" s="53"/>
      <c r="G7" s="1"/>
      <c r="H7" s="1"/>
      <c r="I7" s="1"/>
      <c r="J7" s="1"/>
    </row>
    <row r="8" spans="1:19" x14ac:dyDescent="0.25">
      <c r="A8" s="268"/>
      <c r="B8" s="265"/>
      <c r="C8" s="34"/>
      <c r="D8" s="34"/>
      <c r="E8" s="266"/>
      <c r="F8" s="53"/>
      <c r="G8" s="1"/>
      <c r="H8" s="1"/>
      <c r="I8" s="1"/>
      <c r="J8" s="1"/>
    </row>
    <row r="9" spans="1:19" x14ac:dyDescent="0.25">
      <c r="A9" s="22" t="s">
        <v>270</v>
      </c>
      <c r="D9" s="158"/>
      <c r="F9" s="53"/>
      <c r="G9" s="1"/>
      <c r="H9" s="1"/>
      <c r="I9" s="1"/>
      <c r="J9" s="1"/>
    </row>
    <row r="10" spans="1:19" ht="15" customHeight="1" x14ac:dyDescent="0.25">
      <c r="A10" s="145" t="s">
        <v>247</v>
      </c>
      <c r="B10" s="11" t="s">
        <v>248</v>
      </c>
      <c r="C10" s="273">
        <v>20600000</v>
      </c>
      <c r="D10" s="273">
        <v>21735391</v>
      </c>
      <c r="E10" s="276">
        <f>C10-D10</f>
        <v>-1135391</v>
      </c>
      <c r="F10" s="53"/>
      <c r="G10" s="1"/>
      <c r="H10" s="1"/>
      <c r="I10" s="1"/>
      <c r="J10" s="1"/>
    </row>
    <row r="11" spans="1:19" x14ac:dyDescent="0.25">
      <c r="A11" s="145" t="s">
        <v>249</v>
      </c>
      <c r="B11" s="11" t="s">
        <v>250</v>
      </c>
      <c r="C11" s="273">
        <v>6200000</v>
      </c>
      <c r="D11" s="273">
        <v>6430257</v>
      </c>
      <c r="E11" s="276">
        <f t="shared" ref="E11:E13" si="1">C11-D11</f>
        <v>-230257</v>
      </c>
      <c r="F11" s="53"/>
      <c r="G11" s="1"/>
      <c r="H11" s="1"/>
      <c r="I11" s="1"/>
      <c r="J11" s="1"/>
    </row>
    <row r="12" spans="1:19" x14ac:dyDescent="0.25">
      <c r="A12" s="145" t="s">
        <v>251</v>
      </c>
      <c r="B12" s="11" t="s">
        <v>252</v>
      </c>
      <c r="C12" s="273">
        <v>2200000</v>
      </c>
      <c r="D12" s="273">
        <v>1932188</v>
      </c>
      <c r="E12" s="276">
        <f t="shared" si="1"/>
        <v>267812</v>
      </c>
      <c r="F12" s="53"/>
      <c r="G12" s="1"/>
      <c r="H12" s="1"/>
      <c r="I12" s="1"/>
      <c r="J12" s="1"/>
    </row>
    <row r="13" spans="1:19" x14ac:dyDescent="0.25">
      <c r="A13" s="145" t="s">
        <v>253</v>
      </c>
      <c r="B13" s="11" t="s">
        <v>254</v>
      </c>
      <c r="C13" s="273">
        <v>2200000</v>
      </c>
      <c r="D13" s="273">
        <v>2218640</v>
      </c>
      <c r="E13" s="276">
        <f t="shared" si="1"/>
        <v>-18640</v>
      </c>
      <c r="F13" s="53"/>
      <c r="G13" s="1"/>
      <c r="H13" s="1"/>
      <c r="I13" s="1"/>
      <c r="J13" s="1"/>
    </row>
    <row r="14" spans="1:19" x14ac:dyDescent="0.25">
      <c r="A14" s="145">
        <v>45414</v>
      </c>
      <c r="B14" s="17" t="s">
        <v>255</v>
      </c>
      <c r="C14" s="274">
        <f>SUM(C10:C13)</f>
        <v>31200000</v>
      </c>
      <c r="D14" s="275">
        <f>SUM(D10:D13)</f>
        <v>32316476</v>
      </c>
      <c r="E14" s="275">
        <f>C14-D14</f>
        <v>-1116476</v>
      </c>
      <c r="F14" s="53"/>
      <c r="G14" s="1"/>
      <c r="H14" s="1"/>
      <c r="I14" s="1"/>
      <c r="J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5</vt:i4>
      </vt:variant>
    </vt:vector>
  </HeadingPairs>
  <TitlesOfParts>
    <vt:vector size="9" baseType="lpstr">
      <vt:lpstr>Prosjektstatus PL gruppe</vt:lpstr>
      <vt:lpstr>Prosjektstatus diverse</vt:lpstr>
      <vt:lpstr>Prosjekt tatt i bruk</vt:lpstr>
      <vt:lpstr>Avlegg Byggeregnskap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Sterri, Torbjørn</cp:lastModifiedBy>
  <cp:lastPrinted>2015-11-02T10:09:18Z</cp:lastPrinted>
  <dcterms:created xsi:type="dcterms:W3CDTF">2014-05-11T17:40:41Z</dcterms:created>
  <dcterms:modified xsi:type="dcterms:W3CDTF">2015-11-03T18:51:08Z</dcterms:modified>
</cp:coreProperties>
</file>